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Экономика\Орлова Л.А\ИТОГИ СЭР\Итоги СЭР 2023\2023 год\отчет 2023 год\"/>
    </mc:Choice>
  </mc:AlternateContent>
  <xr:revisionPtr revIDLastSave="0" documentId="13_ncr:1_{06B81763-EE70-41F9-9F4A-79A46DED7717}" xr6:coauthVersionLast="40" xr6:coauthVersionMax="40" xr10:uidLastSave="{00000000-0000-0000-0000-000000000000}"/>
  <bookViews>
    <workbookView xWindow="-120" yWindow="-120" windowWidth="29040" windowHeight="15840" xr2:uid="{677C0334-47AA-4AF1-8D13-45C89FE1C50D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5" i="1" l="1"/>
  <c r="G166" i="1"/>
  <c r="G167" i="1"/>
  <c r="G164" i="1"/>
  <c r="G159" i="1"/>
  <c r="G158" i="1"/>
  <c r="G149" i="1"/>
  <c r="G148" i="1"/>
  <c r="G146" i="1"/>
  <c r="G112" i="1"/>
  <c r="G113" i="1"/>
  <c r="G114" i="1"/>
  <c r="G115" i="1"/>
  <c r="G116" i="1"/>
  <c r="G117" i="1"/>
  <c r="G119" i="1"/>
  <c r="G111" i="1"/>
  <c r="G65" i="1"/>
  <c r="G102" i="1"/>
  <c r="G104" i="1"/>
  <c r="G96" i="1"/>
  <c r="G97" i="1"/>
  <c r="G98" i="1"/>
  <c r="G99" i="1"/>
  <c r="G100" i="1"/>
  <c r="G76" i="1"/>
  <c r="G78" i="1"/>
  <c r="G75" i="1"/>
  <c r="G19" i="1"/>
  <c r="G15" i="1"/>
  <c r="G13" i="1"/>
  <c r="G5" i="1"/>
  <c r="G7" i="1"/>
  <c r="F189" i="1"/>
  <c r="G189" i="1" s="1"/>
  <c r="E189" i="1"/>
  <c r="G188" i="1"/>
  <c r="F187" i="1"/>
  <c r="G187" i="1" s="1"/>
  <c r="E187" i="1"/>
  <c r="G186" i="1"/>
  <c r="G184" i="1"/>
  <c r="G183" i="1"/>
  <c r="G182" i="1"/>
  <c r="G181" i="1"/>
  <c r="G180" i="1"/>
  <c r="G173" i="1"/>
  <c r="G172" i="1"/>
  <c r="G171" i="1"/>
  <c r="G170" i="1"/>
  <c r="G168" i="1"/>
  <c r="A165" i="1"/>
  <c r="A166" i="1" s="1"/>
  <c r="A167" i="1" s="1"/>
  <c r="A168" i="1" s="1"/>
  <c r="A169" i="1" s="1"/>
  <c r="A170" i="1" s="1"/>
  <c r="A171" i="1" s="1"/>
  <c r="A172" i="1" s="1"/>
  <c r="A173" i="1" s="1"/>
  <c r="A177" i="1" s="1"/>
  <c r="A178" i="1" s="1"/>
  <c r="A179" i="1" s="1"/>
  <c r="A180" i="1" s="1"/>
  <c r="A181" i="1" s="1"/>
  <c r="A182" i="1" s="1"/>
  <c r="A183" i="1" s="1"/>
  <c r="A184" i="1" s="1"/>
  <c r="A186" i="1" s="1"/>
  <c r="A187" i="1" s="1"/>
  <c r="A188" i="1" s="1"/>
  <c r="A189" i="1" s="1"/>
  <c r="A164" i="1"/>
  <c r="G162" i="1"/>
  <c r="F162" i="1"/>
  <c r="G161" i="1"/>
  <c r="G157" i="1"/>
  <c r="G156" i="1"/>
  <c r="G155" i="1"/>
  <c r="E154" i="1"/>
  <c r="G154" i="1" s="1"/>
  <c r="G151" i="1"/>
  <c r="G145" i="1"/>
  <c r="G144" i="1"/>
  <c r="G143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5" i="1"/>
  <c r="G124" i="1"/>
  <c r="G123" i="1"/>
  <c r="G121" i="1"/>
  <c r="G120" i="1"/>
  <c r="G110" i="1"/>
  <c r="G107" i="1"/>
  <c r="G106" i="1"/>
  <c r="G101" i="1"/>
  <c r="G95" i="1"/>
  <c r="G94" i="1"/>
  <c r="G92" i="1"/>
  <c r="G91" i="1"/>
  <c r="G90" i="1"/>
  <c r="G89" i="1"/>
  <c r="G88" i="1"/>
  <c r="G87" i="1"/>
  <c r="G84" i="1"/>
  <c r="G81" i="1"/>
  <c r="G80" i="1"/>
  <c r="F74" i="1"/>
  <c r="G74" i="1" s="1"/>
  <c r="D73" i="1"/>
  <c r="G72" i="1"/>
  <c r="G70" i="1"/>
  <c r="G69" i="1"/>
  <c r="G68" i="1"/>
  <c r="G67" i="1"/>
  <c r="G66" i="1"/>
  <c r="G64" i="1"/>
  <c r="G62" i="1"/>
  <c r="G61" i="1"/>
  <c r="G60" i="1"/>
  <c r="G59" i="1"/>
  <c r="G58" i="1"/>
  <c r="G56" i="1"/>
  <c r="G55" i="1"/>
  <c r="G54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2" i="1"/>
  <c r="F21" i="1"/>
  <c r="G21" i="1" s="1"/>
  <c r="G20" i="1"/>
  <c r="F18" i="1"/>
  <c r="G18" i="1" s="1"/>
  <c r="G14" i="1"/>
  <c r="G12" i="1"/>
  <c r="G11" i="1"/>
  <c r="F11" i="1"/>
  <c r="G9" i="1"/>
  <c r="G8" i="1"/>
  <c r="G6" i="1"/>
  <c r="F5" i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9" i="1" s="1"/>
  <c r="A30" i="1" s="1"/>
  <c r="A31" i="1" s="1"/>
  <c r="A33" i="1" s="1"/>
  <c r="A34" i="1" s="1"/>
  <c r="A35" i="1" s="1"/>
  <c r="A37" i="1" s="1"/>
  <c r="A38" i="1" s="1"/>
  <c r="A39" i="1" s="1"/>
  <c r="A41" i="1" s="1"/>
  <c r="A42" i="1" s="1"/>
  <c r="A43" i="1" s="1"/>
  <c r="A45" i="1" s="1"/>
  <c r="A46" i="1" s="1"/>
  <c r="A47" i="1" s="1"/>
  <c r="A49" i="1" s="1"/>
  <c r="A50" i="1" s="1"/>
  <c r="A51" i="1" s="1"/>
  <c r="A53" i="1" s="1"/>
  <c r="A54" i="1" s="1"/>
  <c r="A55" i="1" s="1"/>
  <c r="A56" i="1" s="1"/>
  <c r="A58" i="1" s="1"/>
  <c r="A59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80" i="1" s="1"/>
  <c r="A81" i="1" s="1"/>
  <c r="A84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G4" i="1"/>
  <c r="A104" i="1" l="1"/>
  <c r="A105" i="1" s="1"/>
  <c r="A106" i="1" s="1"/>
  <c r="A107" i="1" s="1"/>
  <c r="A108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0" i="1" s="1"/>
  <c r="A142" i="1" s="1"/>
  <c r="A147" i="1" s="1"/>
  <c r="A148" i="1" s="1"/>
  <c r="A149" i="1" s="1"/>
  <c r="A151" i="1" s="1"/>
  <c r="A154" i="1" s="1"/>
  <c r="A155" i="1" s="1"/>
  <c r="A156" i="1" s="1"/>
  <c r="A158" i="1" s="1"/>
  <c r="A159" i="1" s="1"/>
  <c r="A160" i="1" s="1"/>
  <c r="A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  <author>Ринчинова</author>
    <author>Vera</author>
  </authors>
  <commentList>
    <comment ref="B4" authorId="0" shapeId="0" xr:uid="{D27FC870-2C6E-4C1A-B031-C71C59C8D7CC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5" authorId="0" shapeId="0" xr:uid="{17BB890D-34AC-40A1-BFA2-85A97001C5C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" authorId="0" shapeId="0" xr:uid="{11A7B152-B9BC-4A36-8D03-71859959D23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3" authorId="0" shapeId="0" xr:uid="{8D940E64-8B2F-4295-BB2A-E227771BEBE6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5" authorId="0" shapeId="0" xr:uid="{ED90792D-D738-44F9-925F-B30A76E48E09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6" authorId="0" shapeId="0" xr:uid="{00137058-A5F1-4F1F-B6DD-2B4DBFE94BB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7" authorId="0" shapeId="0" xr:uid="{3B2FB327-2467-4F66-B778-14DB9A744F7B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8" authorId="0" shapeId="0" xr:uid="{1268FA38-12F0-490A-B769-6EDA6B2114B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18" authorId="0" shapeId="0" xr:uid="{36822B2A-9B94-4457-80D7-37B203AB10BE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Рост связан с повышением окладов с 01.10.2022</t>
        </r>
      </text>
    </comment>
    <comment ref="F18" authorId="0" shapeId="0" xr:uid="{29122471-1920-450B-9864-D531DB9685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Рост связан с повышением окладов с 01.10.2022</t>
        </r>
      </text>
    </comment>
    <comment ref="B19" authorId="0" shapeId="0" xr:uid="{0CC6BACC-ECAD-4DEE-9E25-6FD53728239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23" authorId="0" shapeId="0" xr:uid="{9B283C69-5040-4E2E-9D66-140E8C1C3FA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101, Распоржением ПРБ 138-р, расп. АМО г. Северобайкальск от 03.06.2022 № 303</t>
        </r>
      </text>
    </comment>
    <comment ref="F23" authorId="1" shapeId="0" xr:uid="{A97D653D-212D-49D9-92F0-719EFBAF2CD0}">
      <text>
        <r>
          <rPr>
            <b/>
            <sz val="9"/>
            <rFont val="Times New Roman"/>
            <family val="1"/>
            <charset val="204"/>
          </rPr>
          <t>Ринчинова:</t>
        </r>
        <r>
          <rPr>
            <sz val="9"/>
            <rFont val="Times New Roman"/>
            <family val="1"/>
            <charset val="204"/>
          </rPr>
          <t xml:space="preserve">
lfyyst &lt;ehcnfnf
 </t>
        </r>
      </text>
    </comment>
    <comment ref="F38" authorId="1" shapeId="0" xr:uid="{70614001-FAD4-48CE-B3B3-A38DF9E6354E}">
      <text>
        <r>
          <rPr>
            <b/>
            <sz val="9"/>
            <rFont val="Times New Roman"/>
            <family val="1"/>
            <charset val="204"/>
          </rPr>
          <t>Ринчинова:</t>
        </r>
        <r>
          <rPr>
            <sz val="9"/>
            <rFont val="Times New Roman"/>
            <family val="1"/>
            <charset val="204"/>
          </rPr>
          <t xml:space="preserve">
пор данным ресурсоснабжающей организации</t>
        </r>
      </text>
    </comment>
    <comment ref="F56" authorId="1" shapeId="0" xr:uid="{2BD131A7-C5E0-4DD3-8BEB-76EE94DAE4DB}">
      <text>
        <r>
          <rPr>
            <b/>
            <sz val="9"/>
            <rFont val="Times New Roman"/>
            <family val="1"/>
            <charset val="204"/>
          </rPr>
          <t>Ринчинова:</t>
        </r>
        <r>
          <rPr>
            <sz val="9"/>
            <rFont val="Times New Roman"/>
            <family val="1"/>
            <charset val="204"/>
          </rPr>
          <t xml:space="preserve">
сезонная деятельность</t>
        </r>
      </text>
    </comment>
    <comment ref="B65" authorId="0" shapeId="0" xr:uid="{9B894A6A-9FC8-4B62-9BB2-956B83217A6A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66" authorId="0" shapeId="0" xr:uid="{70990525-922A-4739-9B8E-EEE3C787EA6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ИП - 574
ЮЛ - 195
Микро - 752
Малые - 17</t>
        </r>
      </text>
    </comment>
    <comment ref="F66" authorId="0" shapeId="0" xr:uid="{540EEF56-CB18-4DAA-BE33-FB5CD854794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ИП - 582
ЮЛ - 188
Микро - 756
Малые - 14</t>
        </r>
      </text>
    </comment>
    <comment ref="B68" authorId="0" shapeId="0" xr:uid="{3C79FE1B-525C-4383-8391-5DDDC9EB51C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D74" authorId="0" shapeId="0" xr:uid="{87EBF1BF-5515-4FE8-9BD0-EBD7BA336F3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75 МУП Архитектуры 15 КЦ Байкал  11 ИП Цыбульская</t>
        </r>
      </text>
    </comment>
    <comment ref="B75" authorId="0" shapeId="0" xr:uid="{ECFEF57D-B9AC-4DA3-8ABA-356ABC77C81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76" authorId="0" shapeId="0" xr:uid="{6382B0F7-34F7-4BEA-B8A8-6405F4EE546D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77" authorId="0" shapeId="0" xr:uid="{5169F1E2-DF19-4C71-9724-A5A0C971055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78" authorId="0" shapeId="0" xr:uid="{4663FF58-321C-4698-9E25-F2FFB4F63446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79" authorId="0" shapeId="0" xr:uid="{9B3BA352-51AE-48D1-B107-DDE612E0F56E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81" authorId="0" shapeId="0" xr:uid="{76B1476F-5653-474A-BF3B-D386F6B30EA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84" authorId="0" shapeId="0" xr:uid="{D307C9D1-9476-406D-B875-EBEF236F03C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88" authorId="0" shapeId="0" xr:uid="{4887D5B3-C4CB-40FE-8985-8EA40C9381FB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E91" authorId="2" shapeId="0" xr:uid="{43C4C61E-FB6A-4A05-BFEE-E1021F0968F4}">
      <text>
        <r>
          <rPr>
            <b/>
            <sz val="9"/>
            <color indexed="81"/>
            <rFont val="Tahoma"/>
            <family val="2"/>
            <charset val="204"/>
          </rPr>
          <t>Vera:</t>
        </r>
        <r>
          <rPr>
            <sz val="9"/>
            <color indexed="81"/>
            <rFont val="Tahoma"/>
            <family val="2"/>
            <charset val="204"/>
          </rPr>
          <t xml:space="preserve">
633/2820*100=22,4%</t>
        </r>
      </text>
    </comment>
    <comment ref="B95" authorId="0" shapeId="0" xr:uid="{21FCC690-B33B-48EB-B78B-06A83EFF03CF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96" authorId="0" shapeId="0" xr:uid="{68661466-C322-4875-904E-981AA26E251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97" authorId="0" shapeId="0" xr:uid="{EEFF949A-A014-468E-B991-A7D7E719C93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98" authorId="0" shapeId="0" xr:uid="{4CFC0F59-2A4C-44AA-AF96-E73149E4A0C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99" authorId="0" shapeId="0" xr:uid="{66CE6C6B-E3D0-4D4D-85CC-E881923F38E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00" authorId="0" shapeId="0" xr:uid="{9FFFFF8F-2552-4C9C-B9FD-D0E965535EC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01" authorId="0" shapeId="0" xr:uid="{1BC25571-73FD-49D1-9ABE-E1B8BED8BA64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04" authorId="0" shapeId="0" xr:uid="{194D8CC9-D387-47B8-A25A-134A93F8D0F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05" authorId="0" shapeId="0" xr:uid="{D52B320D-3CC9-4170-A583-F07DE4FC875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07" authorId="0" shapeId="0" xr:uid="{981D5A13-74C2-4A30-B25E-8880561FE43B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08" authorId="0" shapeId="0" xr:uid="{26627816-4856-4135-B535-03269BE3712C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F108" authorId="0" shapeId="0" xr:uid="{C687F059-8210-43A4-969D-E8359213BAB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в 2023 году не запланирована</t>
        </r>
      </text>
    </comment>
    <comment ref="B111" authorId="0" shapeId="0" xr:uid="{CCACF2AA-6208-4F93-AE41-BD45307739E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2" authorId="0" shapeId="0" xr:uid="{958EF8BC-6327-4DD5-A7BD-E9FB12CD6E9C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3" authorId="0" shapeId="0" xr:uid="{9C508385-2C50-42E1-9860-8FFFC6C08CA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4" authorId="0" shapeId="0" xr:uid="{D889A8D4-8881-40B6-AEAB-2C8CA240BDBA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5" authorId="0" shapeId="0" xr:uid="{2A9E414D-1333-4AC8-9B5E-4C1989AF824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6" authorId="0" shapeId="0" xr:uid="{1323AD58-9B3D-4AF4-AE4B-B5AC1895AD1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7" authorId="0" shapeId="0" xr:uid="{9BE7A1E2-2406-482B-B5EF-654308E5743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8" authorId="0" shapeId="0" xr:uid="{32951F73-FA17-4DBA-9C00-6447E7169A4B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19" authorId="0" shapeId="0" xr:uid="{E5843185-D992-4552-8D26-909388D5DA7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0" authorId="0" shapeId="0" xr:uid="{1B2D4964-D036-45D4-A050-731489F93F04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21" authorId="0" shapeId="0" xr:uid="{B05363D7-11B8-4498-9430-70FD3A03BB9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22" authorId="0" shapeId="0" xr:uid="{021D2AC8-C431-4B2F-B3DB-974C41BF44E9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3" authorId="0" shapeId="0" xr:uid="{8E1EFDC8-8F85-4482-ABA4-8A63C30A938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4" authorId="0" shapeId="0" xr:uid="{EF2D22F8-D314-45D1-8892-76F4E5BD7B2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5" authorId="0" shapeId="0" xr:uid="{BDA1B23A-399F-4D92-BA3B-F015889DD31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27" authorId="0" shapeId="0" xr:uid="{601F3E45-1FA6-4533-9C71-CB2C35AEACD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28" authorId="0" shapeId="0" xr:uid="{F6E6B507-8B5C-4D4D-8317-156306B402F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34" authorId="0" shapeId="0" xr:uid="{9E6F131E-9C36-478C-8B87-C3B3A6CFCC1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154" authorId="0" shapeId="0" xr:uid="{181AE3FE-0D9C-479A-A887-EA43DAC175DF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ИЖС 7062*55+4,5ДКЖ+20 ст.Сев-к+100 БАМ2+50 Энегомост</t>
        </r>
      </text>
    </comment>
    <comment ref="F154" authorId="0" shapeId="0" xr:uid="{565A4631-A7BB-419D-A178-BD1C0588BC6B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ИЖС 4475*86,6585+21 хок.корт+0,995 сети+100 дороги+0,501 рвс1000 + 296 комдм+д/с+310 бам 2
</t>
        </r>
      </text>
    </comment>
    <comment ref="B156" authorId="0" shapeId="0" xr:uid="{68B6BF1E-9526-40B6-8EAA-E055A13BA396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57" authorId="0" shapeId="0" xr:uid="{6906E005-BE4C-4E38-8B5B-5C060922B8F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58" authorId="0" shapeId="0" xr:uid="{1D2FDB0B-E0CA-4540-BEFD-DBBE97D111E8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59" authorId="0" shapeId="0" xr:uid="{87040078-3734-45E0-B24F-05D3FF4A03B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60" authorId="0" shapeId="0" xr:uid="{35CAB8FD-61CE-45E7-A530-6B2DA08C334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161" authorId="0" shapeId="0" xr:uid="{86F05248-DE95-45B6-8E2E-83C6089477F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Элитспецстрой 135, СК Лидер - 30, Энергомост, 
Газстрой</t>
        </r>
      </text>
    </comment>
    <comment ref="F161" authorId="0" shapeId="0" xr:uid="{1ABAC070-024A-4342-B170-0B3AC0700F4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данные Бурстата</t>
        </r>
      </text>
    </comment>
    <comment ref="B164" authorId="0" shapeId="0" xr:uid="{0594B1E0-2536-495E-96C6-59D8069C669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65" authorId="0" shapeId="0" xr:uid="{881AFFAB-A40C-443B-92D6-FFD7C507DCF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66" authorId="0" shapeId="0" xr:uid="{F685685C-E2D0-42D1-B798-4B763B480C12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B167" authorId="0" shapeId="0" xr:uid="{868A2899-2A8F-45F6-A843-1A694BC1C8D1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170" authorId="0" shapeId="0" xr:uid="{23A06A4D-E32B-44CB-83B2-62B43178165C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34,6/610,273=5,67
</t>
        </r>
      </text>
    </comment>
    <comment ref="F170" authorId="0" shapeId="0" xr:uid="{89358A59-8399-4D92-BFC1-B766B323CA55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26,39/615,52
</t>
        </r>
      </text>
    </comment>
    <comment ref="E171" authorId="0" shapeId="0" xr:uid="{45B2F9AA-32A9-4AC1-A29A-F7E65EDC92D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5 организаций - 1 убыт МП Б-Водоканал
1. Одис 2. МП Бводоканал 3. МП БВК 4. АО ТЭ 5. МП ТЭС</t>
        </r>
      </text>
    </comment>
    <comment ref="F171" authorId="0" shapeId="0" xr:uid="{8D64247D-F36E-49DD-AD23-721EF8F911F8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2 организации 1 убыт</t>
        </r>
      </text>
    </comment>
    <comment ref="B175" authorId="0" shapeId="0" xr:uid="{A83FD915-070D-4053-9C1D-18CA5CCC004F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Распоржением ПРБ 138-р, расп. АМО г. Северобайкальск от 03.06.2022 № 303</t>
        </r>
      </text>
    </comment>
    <comment ref="B180" authorId="0" shapeId="0" xr:uid="{3C91CCDB-A61F-4FD4-8C97-9F5C90D7E71A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Показатель установлен Указом Главы РБ от 10.03.2009г. № 101</t>
        </r>
      </text>
    </comment>
    <comment ref="E186" authorId="0" shapeId="0" xr:uid="{FCCEF33C-E069-498B-AA31-66F5F5241647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43,15 Айроннет+20,4 Ростелеком+20 ТТК+43МегафонМТС Теле2
</t>
        </r>
      </text>
    </comment>
    <comment ref="F186" authorId="0" shapeId="0" xr:uid="{94FA7934-8082-48D1-8B14-7012C527AE3F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51,85 Айроннет+21,66 Ростелеком+30 ТТК+57МегафонМТС Теле2
</t>
        </r>
      </text>
    </comment>
    <comment ref="E188" authorId="0" shapeId="0" xr:uid="{D2BC40C8-76DE-40A8-9487-B169FD5F06DE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19 Айроннет+11Ростелеком+9ТТК+2Мегафон МТСТеле2</t>
        </r>
      </text>
    </comment>
    <comment ref="F188" authorId="0" shapeId="0" xr:uid="{23C152BD-A765-41DE-BD1D-F6C2E4F129A3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17 Айроннет+11Ростелеком+9ТТК+2Мегафон +2МТСТеле2</t>
        </r>
      </text>
    </comment>
  </commentList>
</comments>
</file>

<file path=xl/sharedStrings.xml><?xml version="1.0" encoding="utf-8"?>
<sst xmlns="http://schemas.openxmlformats.org/spreadsheetml/2006/main" count="360" uniqueCount="195">
  <si>
    <t>Итоги социально-экономического развития                                                                                               МО "город Северобайкальск" за 2023 год</t>
  </si>
  <si>
    <t>№ п.п.</t>
  </si>
  <si>
    <t xml:space="preserve">Наименование показателя </t>
  </si>
  <si>
    <t>Ед. изм</t>
  </si>
  <si>
    <t xml:space="preserve">  2021 год  факт</t>
  </si>
  <si>
    <t xml:space="preserve"> 2022 год факт</t>
  </si>
  <si>
    <t>2023 год факт</t>
  </si>
  <si>
    <t xml:space="preserve">Демография и занятость </t>
  </si>
  <si>
    <t xml:space="preserve">Численность постоянного населения  </t>
  </si>
  <si>
    <t xml:space="preserve"> тыс. чел</t>
  </si>
  <si>
    <t xml:space="preserve">Среднегодовая численность постоянного населения
</t>
  </si>
  <si>
    <t>тыс. чел.</t>
  </si>
  <si>
    <t>Численность трудоспособного населения</t>
  </si>
  <si>
    <t>Численность занятых в экономике</t>
  </si>
  <si>
    <t>Уровень общей безработицы</t>
  </si>
  <si>
    <t>%</t>
  </si>
  <si>
    <t>Уровень регистрируемой безработицы,</t>
  </si>
  <si>
    <t>РАЗДЕЛ I РАЗВИТИЕ ЭКОНОМИЧЕСКОГО ПОТЕНЦИАЛА И ОРГАНИЗАЦИЯ МУНИЦИПАЛЬНОГО УПРАВЛЕНИЯ</t>
  </si>
  <si>
    <t>Объем инвестиций в основной капитал</t>
  </si>
  <si>
    <t xml:space="preserve"> млн. руб.</t>
  </si>
  <si>
    <t>Объем инвестиций в основной капитал (за исключением бюджетных)</t>
  </si>
  <si>
    <t>Объем инвестиций в основной капитал (за исключением бюджетных) в расчете на одного жителя</t>
  </si>
  <si>
    <t>руб.</t>
  </si>
  <si>
    <t>Налоговые и неналоговые  доходы консолидированного бюджета МО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</si>
  <si>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</si>
  <si>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</si>
  <si>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</si>
  <si>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</si>
  <si>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Удовлетворенность населения деятельностью органов местного самоуправления городского округа (муниципального района) на 31.12.2023</t>
  </si>
  <si>
    <t>Численность населения, имеющего доходы ниже прожиточного минимума</t>
  </si>
  <si>
    <t>чел.</t>
  </si>
  <si>
    <t>Доля населения с денежными доходами ниже величины прожиточного минимума</t>
  </si>
  <si>
    <t>Среднемесячная номинальная начисленная заработная плата одного работника по полному кругу предприятий</t>
  </si>
  <si>
    <t xml:space="preserve">руб. </t>
  </si>
  <si>
    <t>Среднемесячная номинальная начисленная заработная плата работников крупных и средних предприятий и некоммерческих организаций</t>
  </si>
  <si>
    <t>Промышленность</t>
  </si>
  <si>
    <t>Объем  отгрузки</t>
  </si>
  <si>
    <t>Среднемесячная заработная  плата</t>
  </si>
  <si>
    <t>Промышленность строительных материалов</t>
  </si>
  <si>
    <t>Обработка древесины и производство изделий из дерева</t>
  </si>
  <si>
    <t>Производство и распределение электроэнергии, газа и воды</t>
  </si>
  <si>
    <t>Металлургическое производство и производство готовых металлических изделий</t>
  </si>
  <si>
    <t>Пищевая и перерабатывающая промышленность</t>
  </si>
  <si>
    <t>Агропромышленный комплекс</t>
  </si>
  <si>
    <t>Валовая продукция сельского хозяйства</t>
  </si>
  <si>
    <t>Среднемесячная заработная плата</t>
  </si>
  <si>
    <t>Туризм</t>
  </si>
  <si>
    <t>Количество туристских прибытий</t>
  </si>
  <si>
    <t>млн. руб.</t>
  </si>
  <si>
    <t>Объем платных услуг, оказанных туристам</t>
  </si>
  <si>
    <t>Торговля и потребительский рынок</t>
  </si>
  <si>
    <t>Оборот розничной торговли</t>
  </si>
  <si>
    <t>Объем платных услуг</t>
  </si>
  <si>
    <t>Оборот общественного питания</t>
  </si>
  <si>
    <t>Численность занятых</t>
  </si>
  <si>
    <t xml:space="preserve">чел. </t>
  </si>
  <si>
    <t xml:space="preserve">Малое предпринимательство </t>
  </si>
  <si>
    <t>Объем отгруженных товаров, выполненных работ, услуг силами  субъектов малого и среднего предпринимательства</t>
  </si>
  <si>
    <t xml:space="preserve">млн. руб. </t>
  </si>
  <si>
    <t>Число СМП в расчете на 10 тыс. чел. населения</t>
  </si>
  <si>
    <t>ед.</t>
  </si>
  <si>
    <t>Количество малых предприятий</t>
  </si>
  <si>
    <t xml:space="preserve">ед. </t>
  </si>
  <si>
    <t>Количество самозанятых</t>
  </si>
  <si>
    <t>Доля среднесписочной  численности работников (без внешних совместителей) малых предприятий в  среднесписочной численности работников (без внешних совместителей) всех предприятий и организаций</t>
  </si>
  <si>
    <t>Среднесписочная численность работников (без внешних совместителей) малых и средних предприятий, человек</t>
  </si>
  <si>
    <t>Имущественные и земельные отношения</t>
  </si>
  <si>
    <t>Доходы от  использования муниципального имущества  (аренда, продажа)</t>
  </si>
  <si>
    <t>Количество учтенных земельных участков</t>
  </si>
  <si>
    <t xml:space="preserve"> ед.</t>
  </si>
  <si>
    <t>Рост числа земельных участков, поставленных на кадастровый учет</t>
  </si>
  <si>
    <t>в % по отношению к предыдущему году</t>
  </si>
  <si>
    <t>Площадь земельных участков, предоставленных для строительства, в расчете на 10 тыс. человек населения, всего</t>
  </si>
  <si>
    <t>га</t>
  </si>
  <si>
    <t xml:space="preserve">   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</si>
  <si>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</t>
  </si>
  <si>
    <r>
      <rPr>
        <sz val="12"/>
        <rFont val="Calibri"/>
        <family val="2"/>
        <charset val="204"/>
      </rPr>
      <t>−</t>
    </r>
    <r>
      <rPr>
        <sz val="12"/>
        <rFont val="Times New Roman"/>
        <family val="1"/>
        <charset val="204"/>
      </rPr>
      <t xml:space="preserve"> объектов жилищного строительства - в течение 3 лет
</t>
    </r>
  </si>
  <si>
    <t>кв.м.</t>
  </si>
  <si>
    <t xml:space="preserve">− иных объектов капитального строительства - в течение 5 лет
</t>
  </si>
  <si>
    <t>Доля оформленных прав  муниципальной собственности на объекты недвижимости от общего количества объектов, учтенных в реестре муниципальной собственности</t>
  </si>
  <si>
    <t>Доля площади земельных участков, являющихся объектами налогообложения земельным налогом, в общей площади территории городского округа</t>
  </si>
  <si>
    <t>РАЗДЕЛ II РАЗВИТИЕ СОЦИАЛЬНОЙ СФЕРЫ</t>
  </si>
  <si>
    <t>Здравоохранение</t>
  </si>
  <si>
    <t>Доля граждан, ведущих здоровый образ жизни</t>
  </si>
  <si>
    <t>Молодежная политика</t>
  </si>
  <si>
    <t>Количество молодых специалистов, получивших социальную выплату на приобретение жилья</t>
  </si>
  <si>
    <t xml:space="preserve"> чел. </t>
  </si>
  <si>
    <t>Доля учащихся, студентов и выпускников образовательных учреждений, участвующих в программах по трудоустройству, профессиональной ориентации и временной занятости в общем количестве молодежи</t>
  </si>
  <si>
    <t>Доля граждан, занимающихся волонтерской (добровольческой) деятельностью, %</t>
  </si>
  <si>
    <t>Количество молодых людей, находящихся в трудной жизненной ситуации, вовлеченных в проекты и программы в сфере реабилитации, социальной адаптации и профилактики асоциального поведения</t>
  </si>
  <si>
    <t>Доля молодых людей, участвующих в мероприятиях (конкурсах, фестивалях, олимпиадах) научно-технической и социально-значимой направленности, в общем количестве молодежи, %</t>
  </si>
  <si>
    <t>Доля населения возрастной категории от 7 до 15 лет включительно, получивших услугу по отдыху и оздоровлению на базе стационарных учреждений (санаторные лагеря, загородные лагеря)</t>
  </si>
  <si>
    <t>Удельный вес детей в возрасте от 7 до 15 лет, охваченных всеми формами отдыха и оздоровления, к общему числу детей от 7 до 15 лет включительно</t>
  </si>
  <si>
    <t>Культура</t>
  </si>
  <si>
    <t>Число посещений культурно-массовых мероприятий в КДУ</t>
  </si>
  <si>
    <t>тыс. ед.</t>
  </si>
  <si>
    <t>Число посещений библиотек</t>
  </si>
  <si>
    <t>Число посещений музеев</t>
  </si>
  <si>
    <t>Число посещений муниципальных кинотеатров</t>
  </si>
  <si>
    <t>Число обращений к цифровым ресурсам</t>
  </si>
  <si>
    <t>Число посещений культурных мероприятий, проводимых ДШИ</t>
  </si>
  <si>
    <t xml:space="preserve">Уровень фактической обеспеченности учреждениями культуры от нормативной потребности:                      - клубами и учреждениями клубного типа;
</t>
  </si>
  <si>
    <t xml:space="preserve"> % </t>
  </si>
  <si>
    <t xml:space="preserve">: библиотеками;
</t>
  </si>
  <si>
    <t>: парками культуры и отдыха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</si>
  <si>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
</t>
  </si>
  <si>
    <t xml:space="preserve"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
</t>
  </si>
  <si>
    <t xml:space="preserve">Среднемесячная номинальная начисленная заработная плата работников муниципальных учреждений культуры и искусства
</t>
  </si>
  <si>
    <t xml:space="preserve">Результаты независимой оценки качества условий оказания услуг муниципальными организациями в сфере культуры
</t>
  </si>
  <si>
    <t>баллов</t>
  </si>
  <si>
    <t>0*</t>
  </si>
  <si>
    <t>Образование</t>
  </si>
  <si>
    <t>Удельный вес лиц, сдавших ЕГЭ, от числа выпускников, участвовавших в ЕГЭ</t>
  </si>
  <si>
    <t>Доля выпускников муниципальных общеобразовательных организаций, не получивших аттестат о среднем (полном) образовании, в общей численности выпускников муниципальных общеобразовательных организаций</t>
  </si>
  <si>
    <t>Доля муниципальных общеобразовательных организаций, соответствующих современным требованиям обучения, в общем кол-ве мун-х общеобр-х организаций</t>
  </si>
  <si>
    <t>Доля муниципальных общеобразовательных организаций, здания которых находятся в аварийном состоянии или требуют кап. ремонта, в общем количестве мун-х общеобр-х организаций</t>
  </si>
  <si>
    <t>Доля детей первой и второй групп здоровья в общей численности обучающихся в муниципальных общеобразовательных организациях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</si>
  <si>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</si>
  <si>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>Расходы бюджета муниципального образования на общее образование в расчете на 1 обучающегося в муниципальных общеобразовательных организациях</t>
  </si>
  <si>
    <t>тыс. руб.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</si>
  <si>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</si>
  <si>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организации, в общей численности детей в возрасте 1 - 6 лет</t>
  </si>
  <si>
    <t>Доля муниципальных дошкольных образовательных организаций,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организациях</t>
  </si>
  <si>
    <t>Доступность дошкольного образования для детей в возрасте от 2 месяцев до семи лет</t>
  </si>
  <si>
    <t>Доля детей в возрасте от 5 до 18 лет, охваченных дополнительным образованием</t>
  </si>
  <si>
    <t xml:space="preserve">Среднемесячная номинальная начисленная заработная плата работников муниципальных дошкольных образовательных организаций
</t>
  </si>
  <si>
    <t xml:space="preserve">Среднемесячная номинальная начисленная заработная плата работников муниципальных общеобразовательных организаций
</t>
  </si>
  <si>
    <t xml:space="preserve">Среднемесячная номинальная начисленная заработная плата учителей муниципальных общеобразовательных организаций
</t>
  </si>
  <si>
    <t>Результаты независимой оценки качества условий оказания услуг муниципальными организациями в сфере образования</t>
  </si>
  <si>
    <t>Физическая культура</t>
  </si>
  <si>
    <t>Доля граждан, систематически занимающихся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</si>
  <si>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</si>
  <si>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Обеспеченность спортивными залами</t>
  </si>
  <si>
    <t xml:space="preserve">кв.м. </t>
  </si>
  <si>
    <t>Обеспеченность плоскостными сооружениями</t>
  </si>
  <si>
    <t>Обеспеченность плавательными бассейнами</t>
  </si>
  <si>
    <t>Среднемесячная номинальная начисленная заработная плата работников муниципальных учреждений физической культуры и спорта</t>
  </si>
  <si>
    <t>Социальная защита населения</t>
  </si>
  <si>
    <t>Доля семей, получающих жилищные субсидии на оплату жилого помещения и коммунальных услуг, в общем количестве семей</t>
  </si>
  <si>
    <t>Объем платных социальных услуг</t>
  </si>
  <si>
    <t>Удельный вес пожилых граждан и инвалидов, охваченных социальными услугами в учреждениях социальной защиты населения, в общей численности населения</t>
  </si>
  <si>
    <t>Социальная поддержка семьи и детей</t>
  </si>
  <si>
    <t>Доля детей оставшихся без попечения родителей, переданных:</t>
  </si>
  <si>
    <t>неродственникам в приемные семьи</t>
  </si>
  <si>
    <t xml:space="preserve"> % от числа детей, оставшихся без попечения родителей</t>
  </si>
  <si>
    <t>на усыновление (удочерение) в течение года</t>
  </si>
  <si>
    <t>под опеку (попечительство)</t>
  </si>
  <si>
    <t>находящихся в подведомственных государственных учреждениях</t>
  </si>
  <si>
    <t>Доля детей-сирот и детей, оставшихся без попечения родителей, обеспеченных жилыми помещениями, в общей численности детей-сирот и детей, оставшихся без попечения родителей, а также лиц из их числа, право на получение жилого помещения которых должно быть реализовано в отчетном периоде</t>
  </si>
  <si>
    <t>Безопасность жизнедеятельности</t>
  </si>
  <si>
    <t>Уровень преступности на 100 тыс.человек населения</t>
  </si>
  <si>
    <t>РАЗДЕЛ III РАЗВИТИЕ ИНФРАСТРУКТУРЫ</t>
  </si>
  <si>
    <t>Строительство</t>
  </si>
  <si>
    <t>Объем выполненных работ</t>
  </si>
  <si>
    <t xml:space="preserve">Ввод жилья в эксплуатацию (жилая площадь) </t>
  </si>
  <si>
    <t>тыс.кв.м.</t>
  </si>
  <si>
    <t>Общая площадь жилых помещений, приходящаяся в среднем на одного жителя: - всего</t>
  </si>
  <si>
    <t xml:space="preserve">       в том числе, введенная в действие за отчетный период</t>
  </si>
  <si>
    <t>Количество семей, улучшивших жилищные условия</t>
  </si>
  <si>
    <t>тыс. семей</t>
  </si>
  <si>
    <t>Объем жилищного строительства</t>
  </si>
  <si>
    <t>млн. кв. м.</t>
  </si>
  <si>
    <t>Объем не завершенного в установленные сроки строительства, осуществляемого за счет средств бюджета городского округа</t>
  </si>
  <si>
    <t>Жилищно-коммунальное хозяйство</t>
  </si>
  <si>
    <t xml:space="preserve">Доля МКД, в которых собственники помещений выбрали и реализуют один из способов управления МКД, в общем числе МКД, в которых собственники помещений должны выбрать способ управления данными домами
</t>
  </si>
  <si>
    <r>
      <t xml:space="preserve">Доля организаций коммунального комплекса, осуществляющих производство товаров, оказание услуг по водотеплогазоэлектроснабжению,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Республики Бурятия и (или) городского округа (муниципального района) в уставном капитале которых составляет </t>
    </r>
    <r>
      <rPr>
        <b/>
        <sz val="12"/>
        <rFont val="Times New Roman"/>
        <family val="1"/>
        <charset val="204"/>
      </rPr>
      <t>не более 25%</t>
    </r>
    <r>
      <rPr>
        <sz val="12"/>
        <rFont val="Times New Roman"/>
        <family val="1"/>
        <charset val="204"/>
      </rPr>
      <t>, в общем числе организаций коммунального комплекса, осуществляющих свою деятельность на территории городского округа (муниципального района)</t>
    </r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</si>
  <si>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</si>
  <si>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 xml:space="preserve"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
</t>
  </si>
  <si>
    <t>Доля населения, обеспеченного питьевой водой отвечающей требованиям безопасности, в общей численности населения муниципального образования</t>
  </si>
  <si>
    <t>Уровень износа коммунальной инфраструктуры</t>
  </si>
  <si>
    <t>Удельный вес ветхого и аварийного жилищного фонда от общего объема жилищного фонда</t>
  </si>
  <si>
    <t>Доля убыточных организаций жилищно-коммунального хозяйства</t>
  </si>
  <si>
    <t>Комфортная городская среда</t>
  </si>
  <si>
    <t>Индекс качества городской среды</t>
  </si>
  <si>
    <t>Транспорт и транспортная инфраструктура</t>
  </si>
  <si>
    <t>Строительство автодорог</t>
  </si>
  <si>
    <t xml:space="preserve">км. </t>
  </si>
  <si>
    <t>-</t>
  </si>
  <si>
    <t>Реконструкция автодорог</t>
  </si>
  <si>
    <t>Строительство мостов</t>
  </si>
  <si>
    <t>пог. м.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</si>
  <si>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авт. Дорог местного значения</t>
  </si>
  <si>
    <t>Грузооборот (без объема перевозок по железной дороге)</t>
  </si>
  <si>
    <t>млн. тонно-км</t>
  </si>
  <si>
    <t>Пассажирооборот (без пассажирооборота по железной дороге)</t>
  </si>
  <si>
    <t>млн. пасс-км</t>
  </si>
  <si>
    <t>Численность занятых (всего)</t>
  </si>
  <si>
    <t xml:space="preserve">Связь, инфраструктура связи и информатизация </t>
  </si>
  <si>
    <t>Оказано услуг связи</t>
  </si>
  <si>
    <t xml:space="preserve">Количество Интернет - пользователей на 1 000 чел. </t>
  </si>
  <si>
    <t>Электросетевая инфраструктура</t>
  </si>
  <si>
    <t>Строительство линий электропередачи</t>
  </si>
  <si>
    <t>Строительство подстанций</t>
  </si>
  <si>
    <t>МВт</t>
  </si>
  <si>
    <t>Темп  роста к 2022 году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</si>
</sst>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_ "/>
    <numFmt numFmtId="167" formatCode="0.0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top" wrapText="1"/>
    </xf>
    <xf numFmtId="2" fontId="2" fillId="0" borderId="0" xfId="0" applyNumberFormat="1" applyFont="1"/>
    <xf numFmtId="0" fontId="8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165" fontId="2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top" wrapText="1"/>
    </xf>
    <xf numFmtId="0" fontId="11" fillId="7" borderId="3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2" fillId="0" borderId="0" xfId="0" applyFont="1" applyFill="1"/>
    <xf numFmtId="0" fontId="8" fillId="0" borderId="1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0;&#1086;&#1075;&#1080;%20&#1057;&#1069;&#1056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кв."/>
      <sheetName val="3 кв. "/>
      <sheetName val="4 кв 2019."/>
      <sheetName val="1 кв 2020"/>
      <sheetName val="2 кв.20"/>
      <sheetName val="9мес.20"/>
      <sheetName val="20"/>
      <sheetName val="1кв.21"/>
      <sheetName val="2кв.21"/>
      <sheetName val="9мес.21"/>
      <sheetName val="21"/>
      <sheetName val="1 кв.22"/>
      <sheetName val="2кв.22"/>
      <sheetName val="9 мес.22"/>
      <sheetName val="22"/>
      <sheetName val="1 кв.23"/>
      <sheetName val="1пол.23"/>
      <sheetName val="9 мес.23"/>
      <sheetName val="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5">
          <cell r="G25">
            <v>3976.4</v>
          </cell>
        </row>
        <row r="73">
          <cell r="G73">
            <v>181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846F-7F04-4208-B83E-B1C82BF63AE2}">
  <sheetPr>
    <pageSetUpPr fitToPage="1"/>
  </sheetPr>
  <dimension ref="A1:K192"/>
  <sheetViews>
    <sheetView tabSelected="1" workbookViewId="0">
      <selection activeCell="J12" sqref="J12"/>
    </sheetView>
  </sheetViews>
  <sheetFormatPr defaultRowHeight="15" x14ac:dyDescent="0.25"/>
  <cols>
    <col min="1" max="1" width="7.140625" style="2" customWidth="1"/>
    <col min="2" max="2" width="39.140625" style="2" customWidth="1"/>
    <col min="3" max="3" width="9.85546875" style="2" customWidth="1"/>
    <col min="4" max="4" width="11" style="48" customWidth="1"/>
    <col min="5" max="5" width="11.140625" style="48" customWidth="1"/>
    <col min="6" max="6" width="11.140625" style="52" customWidth="1"/>
    <col min="7" max="7" width="11.7109375" style="48" customWidth="1"/>
    <col min="8" max="10" width="9.140625" style="2"/>
    <col min="11" max="11" width="13.140625" style="2" customWidth="1"/>
    <col min="12" max="12" width="12" style="2" bestFit="1" customWidth="1"/>
    <col min="13" max="255" width="9.140625" style="2"/>
    <col min="256" max="256" width="7.140625" style="2" customWidth="1"/>
    <col min="257" max="257" width="39.140625" style="2" customWidth="1"/>
    <col min="258" max="258" width="9.85546875" style="2" customWidth="1"/>
    <col min="259" max="259" width="11" style="2" customWidth="1"/>
    <col min="260" max="260" width="11.140625" style="2" customWidth="1"/>
    <col min="261" max="261" width="11.5703125" style="2" customWidth="1"/>
    <col min="262" max="262" width="11.140625" style="2" customWidth="1"/>
    <col min="263" max="263" width="9.7109375" style="2" customWidth="1"/>
    <col min="264" max="266" width="9.140625" style="2"/>
    <col min="267" max="267" width="13.140625" style="2" customWidth="1"/>
    <col min="268" max="268" width="12" style="2" bestFit="1" customWidth="1"/>
    <col min="269" max="511" width="9.140625" style="2"/>
    <col min="512" max="512" width="7.140625" style="2" customWidth="1"/>
    <col min="513" max="513" width="39.140625" style="2" customWidth="1"/>
    <col min="514" max="514" width="9.85546875" style="2" customWidth="1"/>
    <col min="515" max="515" width="11" style="2" customWidth="1"/>
    <col min="516" max="516" width="11.140625" style="2" customWidth="1"/>
    <col min="517" max="517" width="11.5703125" style="2" customWidth="1"/>
    <col min="518" max="518" width="11.140625" style="2" customWidth="1"/>
    <col min="519" max="519" width="9.7109375" style="2" customWidth="1"/>
    <col min="520" max="522" width="9.140625" style="2"/>
    <col min="523" max="523" width="13.140625" style="2" customWidth="1"/>
    <col min="524" max="524" width="12" style="2" bestFit="1" customWidth="1"/>
    <col min="525" max="767" width="9.140625" style="2"/>
    <col min="768" max="768" width="7.140625" style="2" customWidth="1"/>
    <col min="769" max="769" width="39.140625" style="2" customWidth="1"/>
    <col min="770" max="770" width="9.85546875" style="2" customWidth="1"/>
    <col min="771" max="771" width="11" style="2" customWidth="1"/>
    <col min="772" max="772" width="11.140625" style="2" customWidth="1"/>
    <col min="773" max="773" width="11.5703125" style="2" customWidth="1"/>
    <col min="774" max="774" width="11.140625" style="2" customWidth="1"/>
    <col min="775" max="775" width="9.7109375" style="2" customWidth="1"/>
    <col min="776" max="778" width="9.140625" style="2"/>
    <col min="779" max="779" width="13.140625" style="2" customWidth="1"/>
    <col min="780" max="780" width="12" style="2" bestFit="1" customWidth="1"/>
    <col min="781" max="1023" width="9.140625" style="2"/>
    <col min="1024" max="1024" width="7.140625" style="2" customWidth="1"/>
    <col min="1025" max="1025" width="39.140625" style="2" customWidth="1"/>
    <col min="1026" max="1026" width="9.85546875" style="2" customWidth="1"/>
    <col min="1027" max="1027" width="11" style="2" customWidth="1"/>
    <col min="1028" max="1028" width="11.140625" style="2" customWidth="1"/>
    <col min="1029" max="1029" width="11.5703125" style="2" customWidth="1"/>
    <col min="1030" max="1030" width="11.140625" style="2" customWidth="1"/>
    <col min="1031" max="1031" width="9.7109375" style="2" customWidth="1"/>
    <col min="1032" max="1034" width="9.140625" style="2"/>
    <col min="1035" max="1035" width="13.140625" style="2" customWidth="1"/>
    <col min="1036" max="1036" width="12" style="2" bestFit="1" customWidth="1"/>
    <col min="1037" max="1279" width="9.140625" style="2"/>
    <col min="1280" max="1280" width="7.140625" style="2" customWidth="1"/>
    <col min="1281" max="1281" width="39.140625" style="2" customWidth="1"/>
    <col min="1282" max="1282" width="9.85546875" style="2" customWidth="1"/>
    <col min="1283" max="1283" width="11" style="2" customWidth="1"/>
    <col min="1284" max="1284" width="11.140625" style="2" customWidth="1"/>
    <col min="1285" max="1285" width="11.5703125" style="2" customWidth="1"/>
    <col min="1286" max="1286" width="11.140625" style="2" customWidth="1"/>
    <col min="1287" max="1287" width="9.7109375" style="2" customWidth="1"/>
    <col min="1288" max="1290" width="9.140625" style="2"/>
    <col min="1291" max="1291" width="13.140625" style="2" customWidth="1"/>
    <col min="1292" max="1292" width="12" style="2" bestFit="1" customWidth="1"/>
    <col min="1293" max="1535" width="9.140625" style="2"/>
    <col min="1536" max="1536" width="7.140625" style="2" customWidth="1"/>
    <col min="1537" max="1537" width="39.140625" style="2" customWidth="1"/>
    <col min="1538" max="1538" width="9.85546875" style="2" customWidth="1"/>
    <col min="1539" max="1539" width="11" style="2" customWidth="1"/>
    <col min="1540" max="1540" width="11.140625" style="2" customWidth="1"/>
    <col min="1541" max="1541" width="11.5703125" style="2" customWidth="1"/>
    <col min="1542" max="1542" width="11.140625" style="2" customWidth="1"/>
    <col min="1543" max="1543" width="9.7109375" style="2" customWidth="1"/>
    <col min="1544" max="1546" width="9.140625" style="2"/>
    <col min="1547" max="1547" width="13.140625" style="2" customWidth="1"/>
    <col min="1548" max="1548" width="12" style="2" bestFit="1" customWidth="1"/>
    <col min="1549" max="1791" width="9.140625" style="2"/>
    <col min="1792" max="1792" width="7.140625" style="2" customWidth="1"/>
    <col min="1793" max="1793" width="39.140625" style="2" customWidth="1"/>
    <col min="1794" max="1794" width="9.85546875" style="2" customWidth="1"/>
    <col min="1795" max="1795" width="11" style="2" customWidth="1"/>
    <col min="1796" max="1796" width="11.140625" style="2" customWidth="1"/>
    <col min="1797" max="1797" width="11.5703125" style="2" customWidth="1"/>
    <col min="1798" max="1798" width="11.140625" style="2" customWidth="1"/>
    <col min="1799" max="1799" width="9.7109375" style="2" customWidth="1"/>
    <col min="1800" max="1802" width="9.140625" style="2"/>
    <col min="1803" max="1803" width="13.140625" style="2" customWidth="1"/>
    <col min="1804" max="1804" width="12" style="2" bestFit="1" customWidth="1"/>
    <col min="1805" max="2047" width="9.140625" style="2"/>
    <col min="2048" max="2048" width="7.140625" style="2" customWidth="1"/>
    <col min="2049" max="2049" width="39.140625" style="2" customWidth="1"/>
    <col min="2050" max="2050" width="9.85546875" style="2" customWidth="1"/>
    <col min="2051" max="2051" width="11" style="2" customWidth="1"/>
    <col min="2052" max="2052" width="11.140625" style="2" customWidth="1"/>
    <col min="2053" max="2053" width="11.5703125" style="2" customWidth="1"/>
    <col min="2054" max="2054" width="11.140625" style="2" customWidth="1"/>
    <col min="2055" max="2055" width="9.7109375" style="2" customWidth="1"/>
    <col min="2056" max="2058" width="9.140625" style="2"/>
    <col min="2059" max="2059" width="13.140625" style="2" customWidth="1"/>
    <col min="2060" max="2060" width="12" style="2" bestFit="1" customWidth="1"/>
    <col min="2061" max="2303" width="9.140625" style="2"/>
    <col min="2304" max="2304" width="7.140625" style="2" customWidth="1"/>
    <col min="2305" max="2305" width="39.140625" style="2" customWidth="1"/>
    <col min="2306" max="2306" width="9.85546875" style="2" customWidth="1"/>
    <col min="2307" max="2307" width="11" style="2" customWidth="1"/>
    <col min="2308" max="2308" width="11.140625" style="2" customWidth="1"/>
    <col min="2309" max="2309" width="11.5703125" style="2" customWidth="1"/>
    <col min="2310" max="2310" width="11.140625" style="2" customWidth="1"/>
    <col min="2311" max="2311" width="9.7109375" style="2" customWidth="1"/>
    <col min="2312" max="2314" width="9.140625" style="2"/>
    <col min="2315" max="2315" width="13.140625" style="2" customWidth="1"/>
    <col min="2316" max="2316" width="12" style="2" bestFit="1" customWidth="1"/>
    <col min="2317" max="2559" width="9.140625" style="2"/>
    <col min="2560" max="2560" width="7.140625" style="2" customWidth="1"/>
    <col min="2561" max="2561" width="39.140625" style="2" customWidth="1"/>
    <col min="2562" max="2562" width="9.85546875" style="2" customWidth="1"/>
    <col min="2563" max="2563" width="11" style="2" customWidth="1"/>
    <col min="2564" max="2564" width="11.140625" style="2" customWidth="1"/>
    <col min="2565" max="2565" width="11.5703125" style="2" customWidth="1"/>
    <col min="2566" max="2566" width="11.140625" style="2" customWidth="1"/>
    <col min="2567" max="2567" width="9.7109375" style="2" customWidth="1"/>
    <col min="2568" max="2570" width="9.140625" style="2"/>
    <col min="2571" max="2571" width="13.140625" style="2" customWidth="1"/>
    <col min="2572" max="2572" width="12" style="2" bestFit="1" customWidth="1"/>
    <col min="2573" max="2815" width="9.140625" style="2"/>
    <col min="2816" max="2816" width="7.140625" style="2" customWidth="1"/>
    <col min="2817" max="2817" width="39.140625" style="2" customWidth="1"/>
    <col min="2818" max="2818" width="9.85546875" style="2" customWidth="1"/>
    <col min="2819" max="2819" width="11" style="2" customWidth="1"/>
    <col min="2820" max="2820" width="11.140625" style="2" customWidth="1"/>
    <col min="2821" max="2821" width="11.5703125" style="2" customWidth="1"/>
    <col min="2822" max="2822" width="11.140625" style="2" customWidth="1"/>
    <col min="2823" max="2823" width="9.7109375" style="2" customWidth="1"/>
    <col min="2824" max="2826" width="9.140625" style="2"/>
    <col min="2827" max="2827" width="13.140625" style="2" customWidth="1"/>
    <col min="2828" max="2828" width="12" style="2" bestFit="1" customWidth="1"/>
    <col min="2829" max="3071" width="9.140625" style="2"/>
    <col min="3072" max="3072" width="7.140625" style="2" customWidth="1"/>
    <col min="3073" max="3073" width="39.140625" style="2" customWidth="1"/>
    <col min="3074" max="3074" width="9.85546875" style="2" customWidth="1"/>
    <col min="3075" max="3075" width="11" style="2" customWidth="1"/>
    <col min="3076" max="3076" width="11.140625" style="2" customWidth="1"/>
    <col min="3077" max="3077" width="11.5703125" style="2" customWidth="1"/>
    <col min="3078" max="3078" width="11.140625" style="2" customWidth="1"/>
    <col min="3079" max="3079" width="9.7109375" style="2" customWidth="1"/>
    <col min="3080" max="3082" width="9.140625" style="2"/>
    <col min="3083" max="3083" width="13.140625" style="2" customWidth="1"/>
    <col min="3084" max="3084" width="12" style="2" bestFit="1" customWidth="1"/>
    <col min="3085" max="3327" width="9.140625" style="2"/>
    <col min="3328" max="3328" width="7.140625" style="2" customWidth="1"/>
    <col min="3329" max="3329" width="39.140625" style="2" customWidth="1"/>
    <col min="3330" max="3330" width="9.85546875" style="2" customWidth="1"/>
    <col min="3331" max="3331" width="11" style="2" customWidth="1"/>
    <col min="3332" max="3332" width="11.140625" style="2" customWidth="1"/>
    <col min="3333" max="3333" width="11.5703125" style="2" customWidth="1"/>
    <col min="3334" max="3334" width="11.140625" style="2" customWidth="1"/>
    <col min="3335" max="3335" width="9.7109375" style="2" customWidth="1"/>
    <col min="3336" max="3338" width="9.140625" style="2"/>
    <col min="3339" max="3339" width="13.140625" style="2" customWidth="1"/>
    <col min="3340" max="3340" width="12" style="2" bestFit="1" customWidth="1"/>
    <col min="3341" max="3583" width="9.140625" style="2"/>
    <col min="3584" max="3584" width="7.140625" style="2" customWidth="1"/>
    <col min="3585" max="3585" width="39.140625" style="2" customWidth="1"/>
    <col min="3586" max="3586" width="9.85546875" style="2" customWidth="1"/>
    <col min="3587" max="3587" width="11" style="2" customWidth="1"/>
    <col min="3588" max="3588" width="11.140625" style="2" customWidth="1"/>
    <col min="3589" max="3589" width="11.5703125" style="2" customWidth="1"/>
    <col min="3590" max="3590" width="11.140625" style="2" customWidth="1"/>
    <col min="3591" max="3591" width="9.7109375" style="2" customWidth="1"/>
    <col min="3592" max="3594" width="9.140625" style="2"/>
    <col min="3595" max="3595" width="13.140625" style="2" customWidth="1"/>
    <col min="3596" max="3596" width="12" style="2" bestFit="1" customWidth="1"/>
    <col min="3597" max="3839" width="9.140625" style="2"/>
    <col min="3840" max="3840" width="7.140625" style="2" customWidth="1"/>
    <col min="3841" max="3841" width="39.140625" style="2" customWidth="1"/>
    <col min="3842" max="3842" width="9.85546875" style="2" customWidth="1"/>
    <col min="3843" max="3843" width="11" style="2" customWidth="1"/>
    <col min="3844" max="3844" width="11.140625" style="2" customWidth="1"/>
    <col min="3845" max="3845" width="11.5703125" style="2" customWidth="1"/>
    <col min="3846" max="3846" width="11.140625" style="2" customWidth="1"/>
    <col min="3847" max="3847" width="9.7109375" style="2" customWidth="1"/>
    <col min="3848" max="3850" width="9.140625" style="2"/>
    <col min="3851" max="3851" width="13.140625" style="2" customWidth="1"/>
    <col min="3852" max="3852" width="12" style="2" bestFit="1" customWidth="1"/>
    <col min="3853" max="4095" width="9.140625" style="2"/>
    <col min="4096" max="4096" width="7.140625" style="2" customWidth="1"/>
    <col min="4097" max="4097" width="39.140625" style="2" customWidth="1"/>
    <col min="4098" max="4098" width="9.85546875" style="2" customWidth="1"/>
    <col min="4099" max="4099" width="11" style="2" customWidth="1"/>
    <col min="4100" max="4100" width="11.140625" style="2" customWidth="1"/>
    <col min="4101" max="4101" width="11.5703125" style="2" customWidth="1"/>
    <col min="4102" max="4102" width="11.140625" style="2" customWidth="1"/>
    <col min="4103" max="4103" width="9.7109375" style="2" customWidth="1"/>
    <col min="4104" max="4106" width="9.140625" style="2"/>
    <col min="4107" max="4107" width="13.140625" style="2" customWidth="1"/>
    <col min="4108" max="4108" width="12" style="2" bestFit="1" customWidth="1"/>
    <col min="4109" max="4351" width="9.140625" style="2"/>
    <col min="4352" max="4352" width="7.140625" style="2" customWidth="1"/>
    <col min="4353" max="4353" width="39.140625" style="2" customWidth="1"/>
    <col min="4354" max="4354" width="9.85546875" style="2" customWidth="1"/>
    <col min="4355" max="4355" width="11" style="2" customWidth="1"/>
    <col min="4356" max="4356" width="11.140625" style="2" customWidth="1"/>
    <col min="4357" max="4357" width="11.5703125" style="2" customWidth="1"/>
    <col min="4358" max="4358" width="11.140625" style="2" customWidth="1"/>
    <col min="4359" max="4359" width="9.7109375" style="2" customWidth="1"/>
    <col min="4360" max="4362" width="9.140625" style="2"/>
    <col min="4363" max="4363" width="13.140625" style="2" customWidth="1"/>
    <col min="4364" max="4364" width="12" style="2" bestFit="1" customWidth="1"/>
    <col min="4365" max="4607" width="9.140625" style="2"/>
    <col min="4608" max="4608" width="7.140625" style="2" customWidth="1"/>
    <col min="4609" max="4609" width="39.140625" style="2" customWidth="1"/>
    <col min="4610" max="4610" width="9.85546875" style="2" customWidth="1"/>
    <col min="4611" max="4611" width="11" style="2" customWidth="1"/>
    <col min="4612" max="4612" width="11.140625" style="2" customWidth="1"/>
    <col min="4613" max="4613" width="11.5703125" style="2" customWidth="1"/>
    <col min="4614" max="4614" width="11.140625" style="2" customWidth="1"/>
    <col min="4615" max="4615" width="9.7109375" style="2" customWidth="1"/>
    <col min="4616" max="4618" width="9.140625" style="2"/>
    <col min="4619" max="4619" width="13.140625" style="2" customWidth="1"/>
    <col min="4620" max="4620" width="12" style="2" bestFit="1" customWidth="1"/>
    <col min="4621" max="4863" width="9.140625" style="2"/>
    <col min="4864" max="4864" width="7.140625" style="2" customWidth="1"/>
    <col min="4865" max="4865" width="39.140625" style="2" customWidth="1"/>
    <col min="4866" max="4866" width="9.85546875" style="2" customWidth="1"/>
    <col min="4867" max="4867" width="11" style="2" customWidth="1"/>
    <col min="4868" max="4868" width="11.140625" style="2" customWidth="1"/>
    <col min="4869" max="4869" width="11.5703125" style="2" customWidth="1"/>
    <col min="4870" max="4870" width="11.140625" style="2" customWidth="1"/>
    <col min="4871" max="4871" width="9.7109375" style="2" customWidth="1"/>
    <col min="4872" max="4874" width="9.140625" style="2"/>
    <col min="4875" max="4875" width="13.140625" style="2" customWidth="1"/>
    <col min="4876" max="4876" width="12" style="2" bestFit="1" customWidth="1"/>
    <col min="4877" max="5119" width="9.140625" style="2"/>
    <col min="5120" max="5120" width="7.140625" style="2" customWidth="1"/>
    <col min="5121" max="5121" width="39.140625" style="2" customWidth="1"/>
    <col min="5122" max="5122" width="9.85546875" style="2" customWidth="1"/>
    <col min="5123" max="5123" width="11" style="2" customWidth="1"/>
    <col min="5124" max="5124" width="11.140625" style="2" customWidth="1"/>
    <col min="5125" max="5125" width="11.5703125" style="2" customWidth="1"/>
    <col min="5126" max="5126" width="11.140625" style="2" customWidth="1"/>
    <col min="5127" max="5127" width="9.7109375" style="2" customWidth="1"/>
    <col min="5128" max="5130" width="9.140625" style="2"/>
    <col min="5131" max="5131" width="13.140625" style="2" customWidth="1"/>
    <col min="5132" max="5132" width="12" style="2" bestFit="1" customWidth="1"/>
    <col min="5133" max="5375" width="9.140625" style="2"/>
    <col min="5376" max="5376" width="7.140625" style="2" customWidth="1"/>
    <col min="5377" max="5377" width="39.140625" style="2" customWidth="1"/>
    <col min="5378" max="5378" width="9.85546875" style="2" customWidth="1"/>
    <col min="5379" max="5379" width="11" style="2" customWidth="1"/>
    <col min="5380" max="5380" width="11.140625" style="2" customWidth="1"/>
    <col min="5381" max="5381" width="11.5703125" style="2" customWidth="1"/>
    <col min="5382" max="5382" width="11.140625" style="2" customWidth="1"/>
    <col min="5383" max="5383" width="9.7109375" style="2" customWidth="1"/>
    <col min="5384" max="5386" width="9.140625" style="2"/>
    <col min="5387" max="5387" width="13.140625" style="2" customWidth="1"/>
    <col min="5388" max="5388" width="12" style="2" bestFit="1" customWidth="1"/>
    <col min="5389" max="5631" width="9.140625" style="2"/>
    <col min="5632" max="5632" width="7.140625" style="2" customWidth="1"/>
    <col min="5633" max="5633" width="39.140625" style="2" customWidth="1"/>
    <col min="5634" max="5634" width="9.85546875" style="2" customWidth="1"/>
    <col min="5635" max="5635" width="11" style="2" customWidth="1"/>
    <col min="5636" max="5636" width="11.140625" style="2" customWidth="1"/>
    <col min="5637" max="5637" width="11.5703125" style="2" customWidth="1"/>
    <col min="5638" max="5638" width="11.140625" style="2" customWidth="1"/>
    <col min="5639" max="5639" width="9.7109375" style="2" customWidth="1"/>
    <col min="5640" max="5642" width="9.140625" style="2"/>
    <col min="5643" max="5643" width="13.140625" style="2" customWidth="1"/>
    <col min="5644" max="5644" width="12" style="2" bestFit="1" customWidth="1"/>
    <col min="5645" max="5887" width="9.140625" style="2"/>
    <col min="5888" max="5888" width="7.140625" style="2" customWidth="1"/>
    <col min="5889" max="5889" width="39.140625" style="2" customWidth="1"/>
    <col min="5890" max="5890" width="9.85546875" style="2" customWidth="1"/>
    <col min="5891" max="5891" width="11" style="2" customWidth="1"/>
    <col min="5892" max="5892" width="11.140625" style="2" customWidth="1"/>
    <col min="5893" max="5893" width="11.5703125" style="2" customWidth="1"/>
    <col min="5894" max="5894" width="11.140625" style="2" customWidth="1"/>
    <col min="5895" max="5895" width="9.7109375" style="2" customWidth="1"/>
    <col min="5896" max="5898" width="9.140625" style="2"/>
    <col min="5899" max="5899" width="13.140625" style="2" customWidth="1"/>
    <col min="5900" max="5900" width="12" style="2" bestFit="1" customWidth="1"/>
    <col min="5901" max="6143" width="9.140625" style="2"/>
    <col min="6144" max="6144" width="7.140625" style="2" customWidth="1"/>
    <col min="6145" max="6145" width="39.140625" style="2" customWidth="1"/>
    <col min="6146" max="6146" width="9.85546875" style="2" customWidth="1"/>
    <col min="6147" max="6147" width="11" style="2" customWidth="1"/>
    <col min="6148" max="6148" width="11.140625" style="2" customWidth="1"/>
    <col min="6149" max="6149" width="11.5703125" style="2" customWidth="1"/>
    <col min="6150" max="6150" width="11.140625" style="2" customWidth="1"/>
    <col min="6151" max="6151" width="9.7109375" style="2" customWidth="1"/>
    <col min="6152" max="6154" width="9.140625" style="2"/>
    <col min="6155" max="6155" width="13.140625" style="2" customWidth="1"/>
    <col min="6156" max="6156" width="12" style="2" bestFit="1" customWidth="1"/>
    <col min="6157" max="6399" width="9.140625" style="2"/>
    <col min="6400" max="6400" width="7.140625" style="2" customWidth="1"/>
    <col min="6401" max="6401" width="39.140625" style="2" customWidth="1"/>
    <col min="6402" max="6402" width="9.85546875" style="2" customWidth="1"/>
    <col min="6403" max="6403" width="11" style="2" customWidth="1"/>
    <col min="6404" max="6404" width="11.140625" style="2" customWidth="1"/>
    <col min="6405" max="6405" width="11.5703125" style="2" customWidth="1"/>
    <col min="6406" max="6406" width="11.140625" style="2" customWidth="1"/>
    <col min="6407" max="6407" width="9.7109375" style="2" customWidth="1"/>
    <col min="6408" max="6410" width="9.140625" style="2"/>
    <col min="6411" max="6411" width="13.140625" style="2" customWidth="1"/>
    <col min="6412" max="6412" width="12" style="2" bestFit="1" customWidth="1"/>
    <col min="6413" max="6655" width="9.140625" style="2"/>
    <col min="6656" max="6656" width="7.140625" style="2" customWidth="1"/>
    <col min="6657" max="6657" width="39.140625" style="2" customWidth="1"/>
    <col min="6658" max="6658" width="9.85546875" style="2" customWidth="1"/>
    <col min="6659" max="6659" width="11" style="2" customWidth="1"/>
    <col min="6660" max="6660" width="11.140625" style="2" customWidth="1"/>
    <col min="6661" max="6661" width="11.5703125" style="2" customWidth="1"/>
    <col min="6662" max="6662" width="11.140625" style="2" customWidth="1"/>
    <col min="6663" max="6663" width="9.7109375" style="2" customWidth="1"/>
    <col min="6664" max="6666" width="9.140625" style="2"/>
    <col min="6667" max="6667" width="13.140625" style="2" customWidth="1"/>
    <col min="6668" max="6668" width="12" style="2" bestFit="1" customWidth="1"/>
    <col min="6669" max="6911" width="9.140625" style="2"/>
    <col min="6912" max="6912" width="7.140625" style="2" customWidth="1"/>
    <col min="6913" max="6913" width="39.140625" style="2" customWidth="1"/>
    <col min="6914" max="6914" width="9.85546875" style="2" customWidth="1"/>
    <col min="6915" max="6915" width="11" style="2" customWidth="1"/>
    <col min="6916" max="6916" width="11.140625" style="2" customWidth="1"/>
    <col min="6917" max="6917" width="11.5703125" style="2" customWidth="1"/>
    <col min="6918" max="6918" width="11.140625" style="2" customWidth="1"/>
    <col min="6919" max="6919" width="9.7109375" style="2" customWidth="1"/>
    <col min="6920" max="6922" width="9.140625" style="2"/>
    <col min="6923" max="6923" width="13.140625" style="2" customWidth="1"/>
    <col min="6924" max="6924" width="12" style="2" bestFit="1" customWidth="1"/>
    <col min="6925" max="7167" width="9.140625" style="2"/>
    <col min="7168" max="7168" width="7.140625" style="2" customWidth="1"/>
    <col min="7169" max="7169" width="39.140625" style="2" customWidth="1"/>
    <col min="7170" max="7170" width="9.85546875" style="2" customWidth="1"/>
    <col min="7171" max="7171" width="11" style="2" customWidth="1"/>
    <col min="7172" max="7172" width="11.140625" style="2" customWidth="1"/>
    <col min="7173" max="7173" width="11.5703125" style="2" customWidth="1"/>
    <col min="7174" max="7174" width="11.140625" style="2" customWidth="1"/>
    <col min="7175" max="7175" width="9.7109375" style="2" customWidth="1"/>
    <col min="7176" max="7178" width="9.140625" style="2"/>
    <col min="7179" max="7179" width="13.140625" style="2" customWidth="1"/>
    <col min="7180" max="7180" width="12" style="2" bestFit="1" customWidth="1"/>
    <col min="7181" max="7423" width="9.140625" style="2"/>
    <col min="7424" max="7424" width="7.140625" style="2" customWidth="1"/>
    <col min="7425" max="7425" width="39.140625" style="2" customWidth="1"/>
    <col min="7426" max="7426" width="9.85546875" style="2" customWidth="1"/>
    <col min="7427" max="7427" width="11" style="2" customWidth="1"/>
    <col min="7428" max="7428" width="11.140625" style="2" customWidth="1"/>
    <col min="7429" max="7429" width="11.5703125" style="2" customWidth="1"/>
    <col min="7430" max="7430" width="11.140625" style="2" customWidth="1"/>
    <col min="7431" max="7431" width="9.7109375" style="2" customWidth="1"/>
    <col min="7432" max="7434" width="9.140625" style="2"/>
    <col min="7435" max="7435" width="13.140625" style="2" customWidth="1"/>
    <col min="7436" max="7436" width="12" style="2" bestFit="1" customWidth="1"/>
    <col min="7437" max="7679" width="9.140625" style="2"/>
    <col min="7680" max="7680" width="7.140625" style="2" customWidth="1"/>
    <col min="7681" max="7681" width="39.140625" style="2" customWidth="1"/>
    <col min="7682" max="7682" width="9.85546875" style="2" customWidth="1"/>
    <col min="7683" max="7683" width="11" style="2" customWidth="1"/>
    <col min="7684" max="7684" width="11.140625" style="2" customWidth="1"/>
    <col min="7685" max="7685" width="11.5703125" style="2" customWidth="1"/>
    <col min="7686" max="7686" width="11.140625" style="2" customWidth="1"/>
    <col min="7687" max="7687" width="9.7109375" style="2" customWidth="1"/>
    <col min="7688" max="7690" width="9.140625" style="2"/>
    <col min="7691" max="7691" width="13.140625" style="2" customWidth="1"/>
    <col min="7692" max="7692" width="12" style="2" bestFit="1" customWidth="1"/>
    <col min="7693" max="7935" width="9.140625" style="2"/>
    <col min="7936" max="7936" width="7.140625" style="2" customWidth="1"/>
    <col min="7937" max="7937" width="39.140625" style="2" customWidth="1"/>
    <col min="7938" max="7938" width="9.85546875" style="2" customWidth="1"/>
    <col min="7939" max="7939" width="11" style="2" customWidth="1"/>
    <col min="7940" max="7940" width="11.140625" style="2" customWidth="1"/>
    <col min="7941" max="7941" width="11.5703125" style="2" customWidth="1"/>
    <col min="7942" max="7942" width="11.140625" style="2" customWidth="1"/>
    <col min="7943" max="7943" width="9.7109375" style="2" customWidth="1"/>
    <col min="7944" max="7946" width="9.140625" style="2"/>
    <col min="7947" max="7947" width="13.140625" style="2" customWidth="1"/>
    <col min="7948" max="7948" width="12" style="2" bestFit="1" customWidth="1"/>
    <col min="7949" max="8191" width="9.140625" style="2"/>
    <col min="8192" max="8192" width="7.140625" style="2" customWidth="1"/>
    <col min="8193" max="8193" width="39.140625" style="2" customWidth="1"/>
    <col min="8194" max="8194" width="9.85546875" style="2" customWidth="1"/>
    <col min="8195" max="8195" width="11" style="2" customWidth="1"/>
    <col min="8196" max="8196" width="11.140625" style="2" customWidth="1"/>
    <col min="8197" max="8197" width="11.5703125" style="2" customWidth="1"/>
    <col min="8198" max="8198" width="11.140625" style="2" customWidth="1"/>
    <col min="8199" max="8199" width="9.7109375" style="2" customWidth="1"/>
    <col min="8200" max="8202" width="9.140625" style="2"/>
    <col min="8203" max="8203" width="13.140625" style="2" customWidth="1"/>
    <col min="8204" max="8204" width="12" style="2" bestFit="1" customWidth="1"/>
    <col min="8205" max="8447" width="9.140625" style="2"/>
    <col min="8448" max="8448" width="7.140625" style="2" customWidth="1"/>
    <col min="8449" max="8449" width="39.140625" style="2" customWidth="1"/>
    <col min="8450" max="8450" width="9.85546875" style="2" customWidth="1"/>
    <col min="8451" max="8451" width="11" style="2" customWidth="1"/>
    <col min="8452" max="8452" width="11.140625" style="2" customWidth="1"/>
    <col min="8453" max="8453" width="11.5703125" style="2" customWidth="1"/>
    <col min="8454" max="8454" width="11.140625" style="2" customWidth="1"/>
    <col min="8455" max="8455" width="9.7109375" style="2" customWidth="1"/>
    <col min="8456" max="8458" width="9.140625" style="2"/>
    <col min="8459" max="8459" width="13.140625" style="2" customWidth="1"/>
    <col min="8460" max="8460" width="12" style="2" bestFit="1" customWidth="1"/>
    <col min="8461" max="8703" width="9.140625" style="2"/>
    <col min="8704" max="8704" width="7.140625" style="2" customWidth="1"/>
    <col min="8705" max="8705" width="39.140625" style="2" customWidth="1"/>
    <col min="8706" max="8706" width="9.85546875" style="2" customWidth="1"/>
    <col min="8707" max="8707" width="11" style="2" customWidth="1"/>
    <col min="8708" max="8708" width="11.140625" style="2" customWidth="1"/>
    <col min="8709" max="8709" width="11.5703125" style="2" customWidth="1"/>
    <col min="8710" max="8710" width="11.140625" style="2" customWidth="1"/>
    <col min="8711" max="8711" width="9.7109375" style="2" customWidth="1"/>
    <col min="8712" max="8714" width="9.140625" style="2"/>
    <col min="8715" max="8715" width="13.140625" style="2" customWidth="1"/>
    <col min="8716" max="8716" width="12" style="2" bestFit="1" customWidth="1"/>
    <col min="8717" max="8959" width="9.140625" style="2"/>
    <col min="8960" max="8960" width="7.140625" style="2" customWidth="1"/>
    <col min="8961" max="8961" width="39.140625" style="2" customWidth="1"/>
    <col min="8962" max="8962" width="9.85546875" style="2" customWidth="1"/>
    <col min="8963" max="8963" width="11" style="2" customWidth="1"/>
    <col min="8964" max="8964" width="11.140625" style="2" customWidth="1"/>
    <col min="8965" max="8965" width="11.5703125" style="2" customWidth="1"/>
    <col min="8966" max="8966" width="11.140625" style="2" customWidth="1"/>
    <col min="8967" max="8967" width="9.7109375" style="2" customWidth="1"/>
    <col min="8968" max="8970" width="9.140625" style="2"/>
    <col min="8971" max="8971" width="13.140625" style="2" customWidth="1"/>
    <col min="8972" max="8972" width="12" style="2" bestFit="1" customWidth="1"/>
    <col min="8973" max="9215" width="9.140625" style="2"/>
    <col min="9216" max="9216" width="7.140625" style="2" customWidth="1"/>
    <col min="9217" max="9217" width="39.140625" style="2" customWidth="1"/>
    <col min="9218" max="9218" width="9.85546875" style="2" customWidth="1"/>
    <col min="9219" max="9219" width="11" style="2" customWidth="1"/>
    <col min="9220" max="9220" width="11.140625" style="2" customWidth="1"/>
    <col min="9221" max="9221" width="11.5703125" style="2" customWidth="1"/>
    <col min="9222" max="9222" width="11.140625" style="2" customWidth="1"/>
    <col min="9223" max="9223" width="9.7109375" style="2" customWidth="1"/>
    <col min="9224" max="9226" width="9.140625" style="2"/>
    <col min="9227" max="9227" width="13.140625" style="2" customWidth="1"/>
    <col min="9228" max="9228" width="12" style="2" bestFit="1" customWidth="1"/>
    <col min="9229" max="9471" width="9.140625" style="2"/>
    <col min="9472" max="9472" width="7.140625" style="2" customWidth="1"/>
    <col min="9473" max="9473" width="39.140625" style="2" customWidth="1"/>
    <col min="9474" max="9474" width="9.85546875" style="2" customWidth="1"/>
    <col min="9475" max="9475" width="11" style="2" customWidth="1"/>
    <col min="9476" max="9476" width="11.140625" style="2" customWidth="1"/>
    <col min="9477" max="9477" width="11.5703125" style="2" customWidth="1"/>
    <col min="9478" max="9478" width="11.140625" style="2" customWidth="1"/>
    <col min="9479" max="9479" width="9.7109375" style="2" customWidth="1"/>
    <col min="9480" max="9482" width="9.140625" style="2"/>
    <col min="9483" max="9483" width="13.140625" style="2" customWidth="1"/>
    <col min="9484" max="9484" width="12" style="2" bestFit="1" customWidth="1"/>
    <col min="9485" max="9727" width="9.140625" style="2"/>
    <col min="9728" max="9728" width="7.140625" style="2" customWidth="1"/>
    <col min="9729" max="9729" width="39.140625" style="2" customWidth="1"/>
    <col min="9730" max="9730" width="9.85546875" style="2" customWidth="1"/>
    <col min="9731" max="9731" width="11" style="2" customWidth="1"/>
    <col min="9732" max="9732" width="11.140625" style="2" customWidth="1"/>
    <col min="9733" max="9733" width="11.5703125" style="2" customWidth="1"/>
    <col min="9734" max="9734" width="11.140625" style="2" customWidth="1"/>
    <col min="9735" max="9735" width="9.7109375" style="2" customWidth="1"/>
    <col min="9736" max="9738" width="9.140625" style="2"/>
    <col min="9739" max="9739" width="13.140625" style="2" customWidth="1"/>
    <col min="9740" max="9740" width="12" style="2" bestFit="1" customWidth="1"/>
    <col min="9741" max="9983" width="9.140625" style="2"/>
    <col min="9984" max="9984" width="7.140625" style="2" customWidth="1"/>
    <col min="9985" max="9985" width="39.140625" style="2" customWidth="1"/>
    <col min="9986" max="9986" width="9.85546875" style="2" customWidth="1"/>
    <col min="9987" max="9987" width="11" style="2" customWidth="1"/>
    <col min="9988" max="9988" width="11.140625" style="2" customWidth="1"/>
    <col min="9989" max="9989" width="11.5703125" style="2" customWidth="1"/>
    <col min="9990" max="9990" width="11.140625" style="2" customWidth="1"/>
    <col min="9991" max="9991" width="9.7109375" style="2" customWidth="1"/>
    <col min="9992" max="9994" width="9.140625" style="2"/>
    <col min="9995" max="9995" width="13.140625" style="2" customWidth="1"/>
    <col min="9996" max="9996" width="12" style="2" bestFit="1" customWidth="1"/>
    <col min="9997" max="10239" width="9.140625" style="2"/>
    <col min="10240" max="10240" width="7.140625" style="2" customWidth="1"/>
    <col min="10241" max="10241" width="39.140625" style="2" customWidth="1"/>
    <col min="10242" max="10242" width="9.85546875" style="2" customWidth="1"/>
    <col min="10243" max="10243" width="11" style="2" customWidth="1"/>
    <col min="10244" max="10244" width="11.140625" style="2" customWidth="1"/>
    <col min="10245" max="10245" width="11.5703125" style="2" customWidth="1"/>
    <col min="10246" max="10246" width="11.140625" style="2" customWidth="1"/>
    <col min="10247" max="10247" width="9.7109375" style="2" customWidth="1"/>
    <col min="10248" max="10250" width="9.140625" style="2"/>
    <col min="10251" max="10251" width="13.140625" style="2" customWidth="1"/>
    <col min="10252" max="10252" width="12" style="2" bestFit="1" customWidth="1"/>
    <col min="10253" max="10495" width="9.140625" style="2"/>
    <col min="10496" max="10496" width="7.140625" style="2" customWidth="1"/>
    <col min="10497" max="10497" width="39.140625" style="2" customWidth="1"/>
    <col min="10498" max="10498" width="9.85546875" style="2" customWidth="1"/>
    <col min="10499" max="10499" width="11" style="2" customWidth="1"/>
    <col min="10500" max="10500" width="11.140625" style="2" customWidth="1"/>
    <col min="10501" max="10501" width="11.5703125" style="2" customWidth="1"/>
    <col min="10502" max="10502" width="11.140625" style="2" customWidth="1"/>
    <col min="10503" max="10503" width="9.7109375" style="2" customWidth="1"/>
    <col min="10504" max="10506" width="9.140625" style="2"/>
    <col min="10507" max="10507" width="13.140625" style="2" customWidth="1"/>
    <col min="10508" max="10508" width="12" style="2" bestFit="1" customWidth="1"/>
    <col min="10509" max="10751" width="9.140625" style="2"/>
    <col min="10752" max="10752" width="7.140625" style="2" customWidth="1"/>
    <col min="10753" max="10753" width="39.140625" style="2" customWidth="1"/>
    <col min="10754" max="10754" width="9.85546875" style="2" customWidth="1"/>
    <col min="10755" max="10755" width="11" style="2" customWidth="1"/>
    <col min="10756" max="10756" width="11.140625" style="2" customWidth="1"/>
    <col min="10757" max="10757" width="11.5703125" style="2" customWidth="1"/>
    <col min="10758" max="10758" width="11.140625" style="2" customWidth="1"/>
    <col min="10759" max="10759" width="9.7109375" style="2" customWidth="1"/>
    <col min="10760" max="10762" width="9.140625" style="2"/>
    <col min="10763" max="10763" width="13.140625" style="2" customWidth="1"/>
    <col min="10764" max="10764" width="12" style="2" bestFit="1" customWidth="1"/>
    <col min="10765" max="11007" width="9.140625" style="2"/>
    <col min="11008" max="11008" width="7.140625" style="2" customWidth="1"/>
    <col min="11009" max="11009" width="39.140625" style="2" customWidth="1"/>
    <col min="11010" max="11010" width="9.85546875" style="2" customWidth="1"/>
    <col min="11011" max="11011" width="11" style="2" customWidth="1"/>
    <col min="11012" max="11012" width="11.140625" style="2" customWidth="1"/>
    <col min="11013" max="11013" width="11.5703125" style="2" customWidth="1"/>
    <col min="11014" max="11014" width="11.140625" style="2" customWidth="1"/>
    <col min="11015" max="11015" width="9.7109375" style="2" customWidth="1"/>
    <col min="11016" max="11018" width="9.140625" style="2"/>
    <col min="11019" max="11019" width="13.140625" style="2" customWidth="1"/>
    <col min="11020" max="11020" width="12" style="2" bestFit="1" customWidth="1"/>
    <col min="11021" max="11263" width="9.140625" style="2"/>
    <col min="11264" max="11264" width="7.140625" style="2" customWidth="1"/>
    <col min="11265" max="11265" width="39.140625" style="2" customWidth="1"/>
    <col min="11266" max="11266" width="9.85546875" style="2" customWidth="1"/>
    <col min="11267" max="11267" width="11" style="2" customWidth="1"/>
    <col min="11268" max="11268" width="11.140625" style="2" customWidth="1"/>
    <col min="11269" max="11269" width="11.5703125" style="2" customWidth="1"/>
    <col min="11270" max="11270" width="11.140625" style="2" customWidth="1"/>
    <col min="11271" max="11271" width="9.7109375" style="2" customWidth="1"/>
    <col min="11272" max="11274" width="9.140625" style="2"/>
    <col min="11275" max="11275" width="13.140625" style="2" customWidth="1"/>
    <col min="11276" max="11276" width="12" style="2" bestFit="1" customWidth="1"/>
    <col min="11277" max="11519" width="9.140625" style="2"/>
    <col min="11520" max="11520" width="7.140625" style="2" customWidth="1"/>
    <col min="11521" max="11521" width="39.140625" style="2" customWidth="1"/>
    <col min="11522" max="11522" width="9.85546875" style="2" customWidth="1"/>
    <col min="11523" max="11523" width="11" style="2" customWidth="1"/>
    <col min="11524" max="11524" width="11.140625" style="2" customWidth="1"/>
    <col min="11525" max="11525" width="11.5703125" style="2" customWidth="1"/>
    <col min="11526" max="11526" width="11.140625" style="2" customWidth="1"/>
    <col min="11527" max="11527" width="9.7109375" style="2" customWidth="1"/>
    <col min="11528" max="11530" width="9.140625" style="2"/>
    <col min="11531" max="11531" width="13.140625" style="2" customWidth="1"/>
    <col min="11532" max="11532" width="12" style="2" bestFit="1" customWidth="1"/>
    <col min="11533" max="11775" width="9.140625" style="2"/>
    <col min="11776" max="11776" width="7.140625" style="2" customWidth="1"/>
    <col min="11777" max="11777" width="39.140625" style="2" customWidth="1"/>
    <col min="11778" max="11778" width="9.85546875" style="2" customWidth="1"/>
    <col min="11779" max="11779" width="11" style="2" customWidth="1"/>
    <col min="11780" max="11780" width="11.140625" style="2" customWidth="1"/>
    <col min="11781" max="11781" width="11.5703125" style="2" customWidth="1"/>
    <col min="11782" max="11782" width="11.140625" style="2" customWidth="1"/>
    <col min="11783" max="11783" width="9.7109375" style="2" customWidth="1"/>
    <col min="11784" max="11786" width="9.140625" style="2"/>
    <col min="11787" max="11787" width="13.140625" style="2" customWidth="1"/>
    <col min="11788" max="11788" width="12" style="2" bestFit="1" customWidth="1"/>
    <col min="11789" max="12031" width="9.140625" style="2"/>
    <col min="12032" max="12032" width="7.140625" style="2" customWidth="1"/>
    <col min="12033" max="12033" width="39.140625" style="2" customWidth="1"/>
    <col min="12034" max="12034" width="9.85546875" style="2" customWidth="1"/>
    <col min="12035" max="12035" width="11" style="2" customWidth="1"/>
    <col min="12036" max="12036" width="11.140625" style="2" customWidth="1"/>
    <col min="12037" max="12037" width="11.5703125" style="2" customWidth="1"/>
    <col min="12038" max="12038" width="11.140625" style="2" customWidth="1"/>
    <col min="12039" max="12039" width="9.7109375" style="2" customWidth="1"/>
    <col min="12040" max="12042" width="9.140625" style="2"/>
    <col min="12043" max="12043" width="13.140625" style="2" customWidth="1"/>
    <col min="12044" max="12044" width="12" style="2" bestFit="1" customWidth="1"/>
    <col min="12045" max="12287" width="9.140625" style="2"/>
    <col min="12288" max="12288" width="7.140625" style="2" customWidth="1"/>
    <col min="12289" max="12289" width="39.140625" style="2" customWidth="1"/>
    <col min="12290" max="12290" width="9.85546875" style="2" customWidth="1"/>
    <col min="12291" max="12291" width="11" style="2" customWidth="1"/>
    <col min="12292" max="12292" width="11.140625" style="2" customWidth="1"/>
    <col min="12293" max="12293" width="11.5703125" style="2" customWidth="1"/>
    <col min="12294" max="12294" width="11.140625" style="2" customWidth="1"/>
    <col min="12295" max="12295" width="9.7109375" style="2" customWidth="1"/>
    <col min="12296" max="12298" width="9.140625" style="2"/>
    <col min="12299" max="12299" width="13.140625" style="2" customWidth="1"/>
    <col min="12300" max="12300" width="12" style="2" bestFit="1" customWidth="1"/>
    <col min="12301" max="12543" width="9.140625" style="2"/>
    <col min="12544" max="12544" width="7.140625" style="2" customWidth="1"/>
    <col min="12545" max="12545" width="39.140625" style="2" customWidth="1"/>
    <col min="12546" max="12546" width="9.85546875" style="2" customWidth="1"/>
    <col min="12547" max="12547" width="11" style="2" customWidth="1"/>
    <col min="12548" max="12548" width="11.140625" style="2" customWidth="1"/>
    <col min="12549" max="12549" width="11.5703125" style="2" customWidth="1"/>
    <col min="12550" max="12550" width="11.140625" style="2" customWidth="1"/>
    <col min="12551" max="12551" width="9.7109375" style="2" customWidth="1"/>
    <col min="12552" max="12554" width="9.140625" style="2"/>
    <col min="12555" max="12555" width="13.140625" style="2" customWidth="1"/>
    <col min="12556" max="12556" width="12" style="2" bestFit="1" customWidth="1"/>
    <col min="12557" max="12799" width="9.140625" style="2"/>
    <col min="12800" max="12800" width="7.140625" style="2" customWidth="1"/>
    <col min="12801" max="12801" width="39.140625" style="2" customWidth="1"/>
    <col min="12802" max="12802" width="9.85546875" style="2" customWidth="1"/>
    <col min="12803" max="12803" width="11" style="2" customWidth="1"/>
    <col min="12804" max="12804" width="11.140625" style="2" customWidth="1"/>
    <col min="12805" max="12805" width="11.5703125" style="2" customWidth="1"/>
    <col min="12806" max="12806" width="11.140625" style="2" customWidth="1"/>
    <col min="12807" max="12807" width="9.7109375" style="2" customWidth="1"/>
    <col min="12808" max="12810" width="9.140625" style="2"/>
    <col min="12811" max="12811" width="13.140625" style="2" customWidth="1"/>
    <col min="12812" max="12812" width="12" style="2" bestFit="1" customWidth="1"/>
    <col min="12813" max="13055" width="9.140625" style="2"/>
    <col min="13056" max="13056" width="7.140625" style="2" customWidth="1"/>
    <col min="13057" max="13057" width="39.140625" style="2" customWidth="1"/>
    <col min="13058" max="13058" width="9.85546875" style="2" customWidth="1"/>
    <col min="13059" max="13059" width="11" style="2" customWidth="1"/>
    <col min="13060" max="13060" width="11.140625" style="2" customWidth="1"/>
    <col min="13061" max="13061" width="11.5703125" style="2" customWidth="1"/>
    <col min="13062" max="13062" width="11.140625" style="2" customWidth="1"/>
    <col min="13063" max="13063" width="9.7109375" style="2" customWidth="1"/>
    <col min="13064" max="13066" width="9.140625" style="2"/>
    <col min="13067" max="13067" width="13.140625" style="2" customWidth="1"/>
    <col min="13068" max="13068" width="12" style="2" bestFit="1" customWidth="1"/>
    <col min="13069" max="13311" width="9.140625" style="2"/>
    <col min="13312" max="13312" width="7.140625" style="2" customWidth="1"/>
    <col min="13313" max="13313" width="39.140625" style="2" customWidth="1"/>
    <col min="13314" max="13314" width="9.85546875" style="2" customWidth="1"/>
    <col min="13315" max="13315" width="11" style="2" customWidth="1"/>
    <col min="13316" max="13316" width="11.140625" style="2" customWidth="1"/>
    <col min="13317" max="13317" width="11.5703125" style="2" customWidth="1"/>
    <col min="13318" max="13318" width="11.140625" style="2" customWidth="1"/>
    <col min="13319" max="13319" width="9.7109375" style="2" customWidth="1"/>
    <col min="13320" max="13322" width="9.140625" style="2"/>
    <col min="13323" max="13323" width="13.140625" style="2" customWidth="1"/>
    <col min="13324" max="13324" width="12" style="2" bestFit="1" customWidth="1"/>
    <col min="13325" max="13567" width="9.140625" style="2"/>
    <col min="13568" max="13568" width="7.140625" style="2" customWidth="1"/>
    <col min="13569" max="13569" width="39.140625" style="2" customWidth="1"/>
    <col min="13570" max="13570" width="9.85546875" style="2" customWidth="1"/>
    <col min="13571" max="13571" width="11" style="2" customWidth="1"/>
    <col min="13572" max="13572" width="11.140625" style="2" customWidth="1"/>
    <col min="13573" max="13573" width="11.5703125" style="2" customWidth="1"/>
    <col min="13574" max="13574" width="11.140625" style="2" customWidth="1"/>
    <col min="13575" max="13575" width="9.7109375" style="2" customWidth="1"/>
    <col min="13576" max="13578" width="9.140625" style="2"/>
    <col min="13579" max="13579" width="13.140625" style="2" customWidth="1"/>
    <col min="13580" max="13580" width="12" style="2" bestFit="1" customWidth="1"/>
    <col min="13581" max="13823" width="9.140625" style="2"/>
    <col min="13824" max="13824" width="7.140625" style="2" customWidth="1"/>
    <col min="13825" max="13825" width="39.140625" style="2" customWidth="1"/>
    <col min="13826" max="13826" width="9.85546875" style="2" customWidth="1"/>
    <col min="13827" max="13827" width="11" style="2" customWidth="1"/>
    <col min="13828" max="13828" width="11.140625" style="2" customWidth="1"/>
    <col min="13829" max="13829" width="11.5703125" style="2" customWidth="1"/>
    <col min="13830" max="13830" width="11.140625" style="2" customWidth="1"/>
    <col min="13831" max="13831" width="9.7109375" style="2" customWidth="1"/>
    <col min="13832" max="13834" width="9.140625" style="2"/>
    <col min="13835" max="13835" width="13.140625" style="2" customWidth="1"/>
    <col min="13836" max="13836" width="12" style="2" bestFit="1" customWidth="1"/>
    <col min="13837" max="14079" width="9.140625" style="2"/>
    <col min="14080" max="14080" width="7.140625" style="2" customWidth="1"/>
    <col min="14081" max="14081" width="39.140625" style="2" customWidth="1"/>
    <col min="14082" max="14082" width="9.85546875" style="2" customWidth="1"/>
    <col min="14083" max="14083" width="11" style="2" customWidth="1"/>
    <col min="14084" max="14084" width="11.140625" style="2" customWidth="1"/>
    <col min="14085" max="14085" width="11.5703125" style="2" customWidth="1"/>
    <col min="14086" max="14086" width="11.140625" style="2" customWidth="1"/>
    <col min="14087" max="14087" width="9.7109375" style="2" customWidth="1"/>
    <col min="14088" max="14090" width="9.140625" style="2"/>
    <col min="14091" max="14091" width="13.140625" style="2" customWidth="1"/>
    <col min="14092" max="14092" width="12" style="2" bestFit="1" customWidth="1"/>
    <col min="14093" max="14335" width="9.140625" style="2"/>
    <col min="14336" max="14336" width="7.140625" style="2" customWidth="1"/>
    <col min="14337" max="14337" width="39.140625" style="2" customWidth="1"/>
    <col min="14338" max="14338" width="9.85546875" style="2" customWidth="1"/>
    <col min="14339" max="14339" width="11" style="2" customWidth="1"/>
    <col min="14340" max="14340" width="11.140625" style="2" customWidth="1"/>
    <col min="14341" max="14341" width="11.5703125" style="2" customWidth="1"/>
    <col min="14342" max="14342" width="11.140625" style="2" customWidth="1"/>
    <col min="14343" max="14343" width="9.7109375" style="2" customWidth="1"/>
    <col min="14344" max="14346" width="9.140625" style="2"/>
    <col min="14347" max="14347" width="13.140625" style="2" customWidth="1"/>
    <col min="14348" max="14348" width="12" style="2" bestFit="1" customWidth="1"/>
    <col min="14349" max="14591" width="9.140625" style="2"/>
    <col min="14592" max="14592" width="7.140625" style="2" customWidth="1"/>
    <col min="14593" max="14593" width="39.140625" style="2" customWidth="1"/>
    <col min="14594" max="14594" width="9.85546875" style="2" customWidth="1"/>
    <col min="14595" max="14595" width="11" style="2" customWidth="1"/>
    <col min="14596" max="14596" width="11.140625" style="2" customWidth="1"/>
    <col min="14597" max="14597" width="11.5703125" style="2" customWidth="1"/>
    <col min="14598" max="14598" width="11.140625" style="2" customWidth="1"/>
    <col min="14599" max="14599" width="9.7109375" style="2" customWidth="1"/>
    <col min="14600" max="14602" width="9.140625" style="2"/>
    <col min="14603" max="14603" width="13.140625" style="2" customWidth="1"/>
    <col min="14604" max="14604" width="12" style="2" bestFit="1" customWidth="1"/>
    <col min="14605" max="14847" width="9.140625" style="2"/>
    <col min="14848" max="14848" width="7.140625" style="2" customWidth="1"/>
    <col min="14849" max="14849" width="39.140625" style="2" customWidth="1"/>
    <col min="14850" max="14850" width="9.85546875" style="2" customWidth="1"/>
    <col min="14851" max="14851" width="11" style="2" customWidth="1"/>
    <col min="14852" max="14852" width="11.140625" style="2" customWidth="1"/>
    <col min="14853" max="14853" width="11.5703125" style="2" customWidth="1"/>
    <col min="14854" max="14854" width="11.140625" style="2" customWidth="1"/>
    <col min="14855" max="14855" width="9.7109375" style="2" customWidth="1"/>
    <col min="14856" max="14858" width="9.140625" style="2"/>
    <col min="14859" max="14859" width="13.140625" style="2" customWidth="1"/>
    <col min="14860" max="14860" width="12" style="2" bestFit="1" customWidth="1"/>
    <col min="14861" max="15103" width="9.140625" style="2"/>
    <col min="15104" max="15104" width="7.140625" style="2" customWidth="1"/>
    <col min="15105" max="15105" width="39.140625" style="2" customWidth="1"/>
    <col min="15106" max="15106" width="9.85546875" style="2" customWidth="1"/>
    <col min="15107" max="15107" width="11" style="2" customWidth="1"/>
    <col min="15108" max="15108" width="11.140625" style="2" customWidth="1"/>
    <col min="15109" max="15109" width="11.5703125" style="2" customWidth="1"/>
    <col min="15110" max="15110" width="11.140625" style="2" customWidth="1"/>
    <col min="15111" max="15111" width="9.7109375" style="2" customWidth="1"/>
    <col min="15112" max="15114" width="9.140625" style="2"/>
    <col min="15115" max="15115" width="13.140625" style="2" customWidth="1"/>
    <col min="15116" max="15116" width="12" style="2" bestFit="1" customWidth="1"/>
    <col min="15117" max="15359" width="9.140625" style="2"/>
    <col min="15360" max="15360" width="7.140625" style="2" customWidth="1"/>
    <col min="15361" max="15361" width="39.140625" style="2" customWidth="1"/>
    <col min="15362" max="15362" width="9.85546875" style="2" customWidth="1"/>
    <col min="15363" max="15363" width="11" style="2" customWidth="1"/>
    <col min="15364" max="15364" width="11.140625" style="2" customWidth="1"/>
    <col min="15365" max="15365" width="11.5703125" style="2" customWidth="1"/>
    <col min="15366" max="15366" width="11.140625" style="2" customWidth="1"/>
    <col min="15367" max="15367" width="9.7109375" style="2" customWidth="1"/>
    <col min="15368" max="15370" width="9.140625" style="2"/>
    <col min="15371" max="15371" width="13.140625" style="2" customWidth="1"/>
    <col min="15372" max="15372" width="12" style="2" bestFit="1" customWidth="1"/>
    <col min="15373" max="15615" width="9.140625" style="2"/>
    <col min="15616" max="15616" width="7.140625" style="2" customWidth="1"/>
    <col min="15617" max="15617" width="39.140625" style="2" customWidth="1"/>
    <col min="15618" max="15618" width="9.85546875" style="2" customWidth="1"/>
    <col min="15619" max="15619" width="11" style="2" customWidth="1"/>
    <col min="15620" max="15620" width="11.140625" style="2" customWidth="1"/>
    <col min="15621" max="15621" width="11.5703125" style="2" customWidth="1"/>
    <col min="15622" max="15622" width="11.140625" style="2" customWidth="1"/>
    <col min="15623" max="15623" width="9.7109375" style="2" customWidth="1"/>
    <col min="15624" max="15626" width="9.140625" style="2"/>
    <col min="15627" max="15627" width="13.140625" style="2" customWidth="1"/>
    <col min="15628" max="15628" width="12" style="2" bestFit="1" customWidth="1"/>
    <col min="15629" max="15871" width="9.140625" style="2"/>
    <col min="15872" max="15872" width="7.140625" style="2" customWidth="1"/>
    <col min="15873" max="15873" width="39.140625" style="2" customWidth="1"/>
    <col min="15874" max="15874" width="9.85546875" style="2" customWidth="1"/>
    <col min="15875" max="15875" width="11" style="2" customWidth="1"/>
    <col min="15876" max="15876" width="11.140625" style="2" customWidth="1"/>
    <col min="15877" max="15877" width="11.5703125" style="2" customWidth="1"/>
    <col min="15878" max="15878" width="11.140625" style="2" customWidth="1"/>
    <col min="15879" max="15879" width="9.7109375" style="2" customWidth="1"/>
    <col min="15880" max="15882" width="9.140625" style="2"/>
    <col min="15883" max="15883" width="13.140625" style="2" customWidth="1"/>
    <col min="15884" max="15884" width="12" style="2" bestFit="1" customWidth="1"/>
    <col min="15885" max="16127" width="9.140625" style="2"/>
    <col min="16128" max="16128" width="7.140625" style="2" customWidth="1"/>
    <col min="16129" max="16129" width="39.140625" style="2" customWidth="1"/>
    <col min="16130" max="16130" width="9.85546875" style="2" customWidth="1"/>
    <col min="16131" max="16131" width="11" style="2" customWidth="1"/>
    <col min="16132" max="16132" width="11.140625" style="2" customWidth="1"/>
    <col min="16133" max="16133" width="11.5703125" style="2" customWidth="1"/>
    <col min="16134" max="16134" width="11.140625" style="2" customWidth="1"/>
    <col min="16135" max="16135" width="9.7109375" style="2" customWidth="1"/>
    <col min="16136" max="16138" width="9.140625" style="2"/>
    <col min="16139" max="16139" width="13.140625" style="2" customWidth="1"/>
    <col min="16140" max="16140" width="12" style="2" bestFit="1" customWidth="1"/>
    <col min="16141" max="16384" width="9.140625" style="2"/>
  </cols>
  <sheetData>
    <row r="1" spans="1:7" ht="39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57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194</v>
      </c>
    </row>
    <row r="3" spans="1:7" ht="17.25" customHeight="1" x14ac:dyDescent="0.25">
      <c r="A3" s="71" t="s">
        <v>7</v>
      </c>
      <c r="B3" s="72"/>
      <c r="C3" s="72"/>
      <c r="D3" s="72"/>
      <c r="E3" s="72"/>
      <c r="F3" s="72"/>
      <c r="G3" s="73"/>
    </row>
    <row r="4" spans="1:7" ht="15.75" x14ac:dyDescent="0.25">
      <c r="A4" s="53">
        <v>1</v>
      </c>
      <c r="B4" s="54" t="s">
        <v>8</v>
      </c>
      <c r="C4" s="55" t="s">
        <v>9</v>
      </c>
      <c r="D4" s="56">
        <v>24.285</v>
      </c>
      <c r="E4" s="56">
        <v>24.431000000000001</v>
      </c>
      <c r="F4" s="56">
        <v>24.335999999999999</v>
      </c>
      <c r="G4" s="57">
        <f>F4/E4*100</f>
        <v>99.611149768736425</v>
      </c>
    </row>
    <row r="5" spans="1:7" ht="32.25" customHeight="1" x14ac:dyDescent="0.25">
      <c r="A5" s="53">
        <f>A4+1</f>
        <v>2</v>
      </c>
      <c r="B5" s="54" t="s">
        <v>10</v>
      </c>
      <c r="C5" s="55" t="s">
        <v>11</v>
      </c>
      <c r="D5" s="56">
        <v>24.285</v>
      </c>
      <c r="E5" s="56">
        <v>24.358000000000001</v>
      </c>
      <c r="F5" s="58">
        <f>(E4+F4)/2</f>
        <v>24.383499999999998</v>
      </c>
      <c r="G5" s="57">
        <f>F5/E5*100</f>
        <v>100.10468839806224</v>
      </c>
    </row>
    <row r="6" spans="1:7" ht="31.5" x14ac:dyDescent="0.25">
      <c r="A6" s="7">
        <f>A5+1</f>
        <v>3</v>
      </c>
      <c r="B6" s="8" t="s">
        <v>12</v>
      </c>
      <c r="C6" s="9" t="s">
        <v>9</v>
      </c>
      <c r="D6" s="10">
        <v>13.023999999999999</v>
      </c>
      <c r="E6" s="10">
        <v>14.281000000000001</v>
      </c>
      <c r="F6" s="10">
        <v>15.256</v>
      </c>
      <c r="G6" s="11">
        <f>F6/E6*100</f>
        <v>106.82725299348786</v>
      </c>
    </row>
    <row r="7" spans="1:7" ht="15.75" x14ac:dyDescent="0.25">
      <c r="A7" s="7">
        <f>A6+1</f>
        <v>4</v>
      </c>
      <c r="B7" s="8" t="s">
        <v>13</v>
      </c>
      <c r="C7" s="9" t="s">
        <v>9</v>
      </c>
      <c r="D7" s="10">
        <v>13.492000000000001</v>
      </c>
      <c r="E7" s="10">
        <v>13.494999999999999</v>
      </c>
      <c r="F7" s="10">
        <v>13.528</v>
      </c>
      <c r="G7" s="11">
        <f>F7/E7*100</f>
        <v>100.24453501296777</v>
      </c>
    </row>
    <row r="8" spans="1:7" ht="15.75" x14ac:dyDescent="0.25">
      <c r="A8" s="7">
        <f>A7+1</f>
        <v>5</v>
      </c>
      <c r="B8" s="8" t="s">
        <v>14</v>
      </c>
      <c r="C8" s="9" t="s">
        <v>15</v>
      </c>
      <c r="D8" s="10">
        <v>6.7</v>
      </c>
      <c r="E8" s="10">
        <v>5.8</v>
      </c>
      <c r="F8" s="10">
        <v>2.6</v>
      </c>
      <c r="G8" s="11">
        <f>F8/E8*100</f>
        <v>44.827586206896555</v>
      </c>
    </row>
    <row r="9" spans="1:7" ht="31.5" x14ac:dyDescent="0.25">
      <c r="A9" s="7">
        <f>A8+1</f>
        <v>6</v>
      </c>
      <c r="B9" s="8" t="s">
        <v>16</v>
      </c>
      <c r="C9" s="9" t="s">
        <v>15</v>
      </c>
      <c r="D9" s="10">
        <v>0.8</v>
      </c>
      <c r="E9" s="10">
        <v>0.5</v>
      </c>
      <c r="F9" s="10">
        <v>0.2</v>
      </c>
      <c r="G9" s="11">
        <f>F9/E9*100</f>
        <v>40</v>
      </c>
    </row>
    <row r="10" spans="1:7" ht="33" customHeight="1" x14ac:dyDescent="0.25">
      <c r="A10" s="12" t="s">
        <v>17</v>
      </c>
      <c r="B10" s="13"/>
      <c r="C10" s="13"/>
      <c r="D10" s="13"/>
      <c r="E10" s="13"/>
      <c r="F10" s="13"/>
      <c r="G10" s="14"/>
    </row>
    <row r="11" spans="1:7" ht="31.5" x14ac:dyDescent="0.25">
      <c r="A11" s="7">
        <f>A9+1</f>
        <v>7</v>
      </c>
      <c r="B11" s="8" t="s">
        <v>18</v>
      </c>
      <c r="C11" s="9" t="s">
        <v>19</v>
      </c>
      <c r="D11" s="7">
        <v>582.05999999999995</v>
      </c>
      <c r="E11" s="10">
        <v>1192.1099999999999</v>
      </c>
      <c r="F11" s="10">
        <f>2525.86+F12</f>
        <v>3264.23</v>
      </c>
      <c r="G11" s="15">
        <f>F11/E11*100</f>
        <v>273.81953007692243</v>
      </c>
    </row>
    <row r="12" spans="1:7" ht="47.25" x14ac:dyDescent="0.25">
      <c r="A12" s="53">
        <f>A11+1</f>
        <v>8</v>
      </c>
      <c r="B12" s="54" t="s">
        <v>20</v>
      </c>
      <c r="C12" s="55" t="s">
        <v>19</v>
      </c>
      <c r="D12" s="53">
        <v>486.87</v>
      </c>
      <c r="E12" s="56">
        <v>695.33</v>
      </c>
      <c r="F12" s="56">
        <v>738.37</v>
      </c>
      <c r="G12" s="59">
        <f>F12/E12*100</f>
        <v>106.18986668200709</v>
      </c>
    </row>
    <row r="13" spans="1:7" ht="49.5" customHeight="1" x14ac:dyDescent="0.25">
      <c r="A13" s="53">
        <f t="shared" ref="A13:A23" si="0">A12+1</f>
        <v>9</v>
      </c>
      <c r="B13" s="54" t="s">
        <v>21</v>
      </c>
      <c r="C13" s="55" t="s">
        <v>22</v>
      </c>
      <c r="D13" s="60">
        <v>2153</v>
      </c>
      <c r="E13" s="60">
        <v>4164</v>
      </c>
      <c r="F13" s="56">
        <v>30267</v>
      </c>
      <c r="G13" s="59">
        <f>F13/E13*100</f>
        <v>726.8731988472623</v>
      </c>
    </row>
    <row r="14" spans="1:7" ht="31.5" x14ac:dyDescent="0.25">
      <c r="A14" s="53">
        <f t="shared" si="0"/>
        <v>10</v>
      </c>
      <c r="B14" s="54" t="s">
        <v>23</v>
      </c>
      <c r="C14" s="55" t="s">
        <v>19</v>
      </c>
      <c r="D14" s="56">
        <v>298.33</v>
      </c>
      <c r="E14" s="56">
        <v>333.66</v>
      </c>
      <c r="F14" s="56">
        <v>394.17</v>
      </c>
      <c r="G14" s="59">
        <f>F14/E14*100</f>
        <v>118.13522747707246</v>
      </c>
    </row>
    <row r="15" spans="1:7" ht="129.75" customHeight="1" x14ac:dyDescent="0.25">
      <c r="A15" s="53">
        <f t="shared" si="0"/>
        <v>11</v>
      </c>
      <c r="B15" s="54" t="s">
        <v>24</v>
      </c>
      <c r="C15" s="55" t="s">
        <v>15</v>
      </c>
      <c r="D15" s="56">
        <v>34.299999999999997</v>
      </c>
      <c r="E15" s="56">
        <v>17.2</v>
      </c>
      <c r="F15" s="61">
        <v>10.8</v>
      </c>
      <c r="G15" s="59">
        <f>F15/E15*100</f>
        <v>62.790697674418617</v>
      </c>
    </row>
    <row r="16" spans="1:7" ht="113.25" customHeight="1" x14ac:dyDescent="0.25">
      <c r="A16" s="53">
        <f t="shared" si="0"/>
        <v>12</v>
      </c>
      <c r="B16" s="54" t="s">
        <v>25</v>
      </c>
      <c r="C16" s="55" t="s">
        <v>15</v>
      </c>
      <c r="D16" s="56">
        <v>0</v>
      </c>
      <c r="E16" s="56">
        <v>0</v>
      </c>
      <c r="F16" s="56">
        <v>0</v>
      </c>
      <c r="G16" s="59">
        <v>0</v>
      </c>
    </row>
    <row r="17" spans="1:11" ht="113.25" customHeight="1" x14ac:dyDescent="0.25">
      <c r="A17" s="53">
        <f t="shared" si="0"/>
        <v>13</v>
      </c>
      <c r="B17" s="54" t="s">
        <v>26</v>
      </c>
      <c r="C17" s="55" t="s">
        <v>15</v>
      </c>
      <c r="D17" s="56">
        <v>0</v>
      </c>
      <c r="E17" s="56">
        <v>0</v>
      </c>
      <c r="F17" s="56">
        <v>0</v>
      </c>
      <c r="G17" s="59">
        <v>0</v>
      </c>
    </row>
    <row r="18" spans="1:11" ht="78.75" customHeight="1" x14ac:dyDescent="0.25">
      <c r="A18" s="53">
        <f t="shared" si="0"/>
        <v>14</v>
      </c>
      <c r="B18" s="54" t="s">
        <v>27</v>
      </c>
      <c r="C18" s="55" t="s">
        <v>22</v>
      </c>
      <c r="D18" s="56">
        <v>1334.4</v>
      </c>
      <c r="E18" s="57">
        <v>2674</v>
      </c>
      <c r="F18" s="57">
        <f>71882216.6/F4</f>
        <v>2953739.9983563446</v>
      </c>
      <c r="G18" s="59">
        <f>F18/E18*100</f>
        <v>110461.48086598147</v>
      </c>
      <c r="H18" s="17"/>
      <c r="K18" s="17"/>
    </row>
    <row r="19" spans="1:11" ht="81.75" customHeight="1" x14ac:dyDescent="0.25">
      <c r="A19" s="53">
        <f t="shared" si="0"/>
        <v>15</v>
      </c>
      <c r="B19" s="54" t="s">
        <v>28</v>
      </c>
      <c r="C19" s="55" t="s">
        <v>15</v>
      </c>
      <c r="D19" s="56">
        <v>67.8</v>
      </c>
      <c r="E19" s="57">
        <v>66.5</v>
      </c>
      <c r="F19" s="57">
        <v>77.3</v>
      </c>
      <c r="G19" s="59">
        <f>F19/E19*100</f>
        <v>116.24060150375939</v>
      </c>
    </row>
    <row r="20" spans="1:11" ht="36.75" customHeight="1" x14ac:dyDescent="0.25">
      <c r="A20" s="53">
        <f t="shared" si="0"/>
        <v>16</v>
      </c>
      <c r="B20" s="54" t="s">
        <v>29</v>
      </c>
      <c r="C20" s="55" t="s">
        <v>30</v>
      </c>
      <c r="D20" s="56">
        <v>1752</v>
      </c>
      <c r="E20" s="56">
        <v>1985</v>
      </c>
      <c r="F20" s="56">
        <v>532</v>
      </c>
      <c r="G20" s="59">
        <f>F20/E20*100</f>
        <v>26.80100755667506</v>
      </c>
    </row>
    <row r="21" spans="1:11" ht="53.25" customHeight="1" x14ac:dyDescent="0.25">
      <c r="A21" s="53">
        <f t="shared" si="0"/>
        <v>17</v>
      </c>
      <c r="B21" s="54" t="s">
        <v>31</v>
      </c>
      <c r="C21" s="55" t="s">
        <v>15</v>
      </c>
      <c r="D21" s="59">
        <v>7.5</v>
      </c>
      <c r="E21" s="57">
        <v>8.4</v>
      </c>
      <c r="F21" s="59">
        <f>F20/F4/1000*100</f>
        <v>2.1860618014464168</v>
      </c>
      <c r="G21" s="59">
        <f>F21/E21*100</f>
        <v>26.024545255314486</v>
      </c>
    </row>
    <row r="22" spans="1:11" ht="66" customHeight="1" x14ac:dyDescent="0.25">
      <c r="A22" s="53">
        <f t="shared" si="0"/>
        <v>18</v>
      </c>
      <c r="B22" s="54" t="s">
        <v>32</v>
      </c>
      <c r="C22" s="55" t="s">
        <v>33</v>
      </c>
      <c r="D22" s="56">
        <v>39691</v>
      </c>
      <c r="E22" s="56">
        <v>46960</v>
      </c>
      <c r="F22" s="56">
        <v>54289</v>
      </c>
      <c r="G22" s="59">
        <f>F22/E22*100</f>
        <v>115.60689948892676</v>
      </c>
    </row>
    <row r="23" spans="1:11" ht="81.75" customHeight="1" x14ac:dyDescent="0.25">
      <c r="A23" s="53">
        <f t="shared" si="0"/>
        <v>19</v>
      </c>
      <c r="B23" s="54" t="s">
        <v>34</v>
      </c>
      <c r="C23" s="55" t="s">
        <v>33</v>
      </c>
      <c r="D23" s="56">
        <v>84698.5</v>
      </c>
      <c r="E23" s="56">
        <v>97587.3</v>
      </c>
      <c r="F23" s="56">
        <v>92163.7</v>
      </c>
      <c r="G23" s="59">
        <f>F23/E23*100</f>
        <v>94.442309603811154</v>
      </c>
    </row>
    <row r="24" spans="1:11" ht="15" customHeight="1" x14ac:dyDescent="0.25">
      <c r="A24" s="68" t="s">
        <v>35</v>
      </c>
      <c r="B24" s="69"/>
      <c r="C24" s="69"/>
      <c r="D24" s="69"/>
      <c r="E24" s="69"/>
      <c r="F24" s="69"/>
      <c r="G24" s="70"/>
    </row>
    <row r="25" spans="1:11" ht="15.75" x14ac:dyDescent="0.25">
      <c r="A25" s="7">
        <f>A23+1</f>
        <v>20</v>
      </c>
      <c r="B25" s="8" t="s">
        <v>36</v>
      </c>
      <c r="C25" s="9" t="s">
        <v>19</v>
      </c>
      <c r="D25" s="10">
        <v>1860.24</v>
      </c>
      <c r="E25" s="10">
        <v>1931</v>
      </c>
      <c r="F25" s="10">
        <v>2275.86</v>
      </c>
      <c r="G25" s="15">
        <f>F25/E25*100</f>
        <v>117.85914034179183</v>
      </c>
    </row>
    <row r="26" spans="1:11" ht="31.5" x14ac:dyDescent="0.25">
      <c r="A26" s="7">
        <f>A25+1</f>
        <v>21</v>
      </c>
      <c r="B26" s="8" t="s">
        <v>18</v>
      </c>
      <c r="C26" s="9" t="s">
        <v>19</v>
      </c>
      <c r="D26" s="10">
        <v>15.9</v>
      </c>
      <c r="E26" s="10">
        <v>0</v>
      </c>
      <c r="F26" s="10">
        <v>0</v>
      </c>
      <c r="G26" s="15">
        <v>0</v>
      </c>
    </row>
    <row r="27" spans="1:11" ht="15.75" x14ac:dyDescent="0.25">
      <c r="A27" s="7">
        <f>A26+1</f>
        <v>22</v>
      </c>
      <c r="B27" s="8" t="s">
        <v>37</v>
      </c>
      <c r="C27" s="9" t="s">
        <v>22</v>
      </c>
      <c r="D27" s="15">
        <v>35069.599999999999</v>
      </c>
      <c r="E27" s="15">
        <v>35943.5</v>
      </c>
      <c r="F27" s="15">
        <v>39307.1</v>
      </c>
      <c r="G27" s="15">
        <f>F27/E27*100</f>
        <v>109.35802022618833</v>
      </c>
    </row>
    <row r="28" spans="1:11" ht="15" customHeight="1" x14ac:dyDescent="0.25">
      <c r="A28" s="65" t="s">
        <v>38</v>
      </c>
      <c r="B28" s="66"/>
      <c r="C28" s="66"/>
      <c r="D28" s="66"/>
      <c r="E28" s="66"/>
      <c r="F28" s="66"/>
      <c r="G28" s="67"/>
    </row>
    <row r="29" spans="1:11" ht="15.75" x14ac:dyDescent="0.25">
      <c r="A29" s="7">
        <f>A27+1</f>
        <v>23</v>
      </c>
      <c r="B29" s="8" t="s">
        <v>36</v>
      </c>
      <c r="C29" s="9" t="s">
        <v>19</v>
      </c>
      <c r="D29" s="10">
        <v>28.5</v>
      </c>
      <c r="E29" s="10">
        <v>76.5</v>
      </c>
      <c r="F29" s="10">
        <v>30.311</v>
      </c>
      <c r="G29" s="15">
        <f>F29/E29*100</f>
        <v>39.62222222222222</v>
      </c>
    </row>
    <row r="30" spans="1:11" ht="31.5" x14ac:dyDescent="0.25">
      <c r="A30" s="7">
        <f>A29+1</f>
        <v>24</v>
      </c>
      <c r="B30" s="8" t="s">
        <v>18</v>
      </c>
      <c r="C30" s="9" t="s">
        <v>19</v>
      </c>
      <c r="D30" s="10">
        <v>0</v>
      </c>
      <c r="E30" s="10">
        <v>0</v>
      </c>
      <c r="F30" s="10">
        <v>0</v>
      </c>
      <c r="G30" s="10">
        <v>0</v>
      </c>
    </row>
    <row r="31" spans="1:11" ht="15.75" x14ac:dyDescent="0.25">
      <c r="A31" s="7">
        <f>A30+1</f>
        <v>25</v>
      </c>
      <c r="B31" s="8" t="s">
        <v>37</v>
      </c>
      <c r="C31" s="9" t="s">
        <v>22</v>
      </c>
      <c r="D31" s="10">
        <v>30519</v>
      </c>
      <c r="E31" s="10">
        <v>31400</v>
      </c>
      <c r="F31" s="10">
        <v>35000</v>
      </c>
      <c r="G31" s="11">
        <f>F31/E31*100</f>
        <v>111.46496815286623</v>
      </c>
    </row>
    <row r="32" spans="1:11" ht="15" customHeight="1" x14ac:dyDescent="0.25">
      <c r="A32" s="65" t="s">
        <v>39</v>
      </c>
      <c r="B32" s="66"/>
      <c r="C32" s="66"/>
      <c r="D32" s="66"/>
      <c r="E32" s="66"/>
      <c r="F32" s="66"/>
      <c r="G32" s="67"/>
    </row>
    <row r="33" spans="1:7" ht="15.75" x14ac:dyDescent="0.25">
      <c r="A33" s="7">
        <f>A31+1</f>
        <v>26</v>
      </c>
      <c r="B33" s="8" t="s">
        <v>36</v>
      </c>
      <c r="C33" s="9" t="s">
        <v>19</v>
      </c>
      <c r="D33" s="10">
        <v>18.3</v>
      </c>
      <c r="E33" s="10">
        <v>14.3</v>
      </c>
      <c r="F33" s="10">
        <v>15.5</v>
      </c>
      <c r="G33" s="15">
        <f>F33/E33*100</f>
        <v>108.3916083916084</v>
      </c>
    </row>
    <row r="34" spans="1:7" ht="31.5" x14ac:dyDescent="0.25">
      <c r="A34" s="7">
        <f>A33+1</f>
        <v>27</v>
      </c>
      <c r="B34" s="8" t="s">
        <v>18</v>
      </c>
      <c r="C34" s="9" t="s">
        <v>19</v>
      </c>
      <c r="D34" s="10">
        <v>0</v>
      </c>
      <c r="E34" s="10">
        <v>0</v>
      </c>
      <c r="F34" s="10">
        <v>0</v>
      </c>
      <c r="G34" s="15">
        <v>0</v>
      </c>
    </row>
    <row r="35" spans="1:7" ht="15.75" x14ac:dyDescent="0.25">
      <c r="A35" s="7">
        <f>A34+1</f>
        <v>28</v>
      </c>
      <c r="B35" s="8" t="s">
        <v>37</v>
      </c>
      <c r="C35" s="9" t="s">
        <v>22</v>
      </c>
      <c r="D35" s="10">
        <v>29300</v>
      </c>
      <c r="E35" s="10">
        <v>35800</v>
      </c>
      <c r="F35" s="10">
        <v>36100</v>
      </c>
      <c r="G35" s="11">
        <f>F35/E35*100</f>
        <v>100.83798882681565</v>
      </c>
    </row>
    <row r="36" spans="1:7" ht="15" customHeight="1" x14ac:dyDescent="0.25">
      <c r="A36" s="65" t="s">
        <v>40</v>
      </c>
      <c r="B36" s="66"/>
      <c r="C36" s="66"/>
      <c r="D36" s="66"/>
      <c r="E36" s="66"/>
      <c r="F36" s="66"/>
      <c r="G36" s="67"/>
    </row>
    <row r="37" spans="1:7" ht="15.75" x14ac:dyDescent="0.25">
      <c r="A37" s="7">
        <f>A35+1</f>
        <v>29</v>
      </c>
      <c r="B37" s="8" t="s">
        <v>36</v>
      </c>
      <c r="C37" s="9" t="s">
        <v>19</v>
      </c>
      <c r="D37" s="10">
        <v>1533.79</v>
      </c>
      <c r="E37" s="10">
        <v>1556.66</v>
      </c>
      <c r="F37" s="10">
        <v>1705.64</v>
      </c>
      <c r="G37" s="15">
        <f>F37/E37*100</f>
        <v>109.57049066591291</v>
      </c>
    </row>
    <row r="38" spans="1:7" ht="31.5" x14ac:dyDescent="0.25">
      <c r="A38" s="7">
        <f>A37+1</f>
        <v>30</v>
      </c>
      <c r="B38" s="8" t="s">
        <v>18</v>
      </c>
      <c r="C38" s="9" t="s">
        <v>19</v>
      </c>
      <c r="D38" s="10">
        <v>0</v>
      </c>
      <c r="E38" s="10">
        <v>2</v>
      </c>
      <c r="F38" s="10">
        <v>69</v>
      </c>
      <c r="G38" s="15">
        <v>0</v>
      </c>
    </row>
    <row r="39" spans="1:7" ht="15.75" x14ac:dyDescent="0.25">
      <c r="A39" s="7">
        <f>A38+1</f>
        <v>31</v>
      </c>
      <c r="B39" s="16" t="s">
        <v>37</v>
      </c>
      <c r="C39" s="23" t="s">
        <v>22</v>
      </c>
      <c r="D39" s="11">
        <v>53734.400000000001</v>
      </c>
      <c r="E39" s="11">
        <v>61812</v>
      </c>
      <c r="F39" s="11">
        <v>60448.22</v>
      </c>
      <c r="G39" s="15">
        <f>F39/E39*100</f>
        <v>97.793664660583715</v>
      </c>
    </row>
    <row r="40" spans="1:7" ht="15" customHeight="1" x14ac:dyDescent="0.25">
      <c r="A40" s="62" t="s">
        <v>41</v>
      </c>
      <c r="B40" s="63"/>
      <c r="C40" s="63"/>
      <c r="D40" s="63"/>
      <c r="E40" s="63"/>
      <c r="F40" s="63"/>
      <c r="G40" s="64"/>
    </row>
    <row r="41" spans="1:7" ht="15.75" x14ac:dyDescent="0.25">
      <c r="A41" s="7">
        <f>A39+1</f>
        <v>32</v>
      </c>
      <c r="B41" s="8" t="s">
        <v>36</v>
      </c>
      <c r="C41" s="9" t="s">
        <v>19</v>
      </c>
      <c r="D41" s="10">
        <v>5.6</v>
      </c>
      <c r="E41" s="10">
        <v>9.3000000000000007</v>
      </c>
      <c r="F41" s="10">
        <v>9.34</v>
      </c>
      <c r="G41" s="15">
        <f>F41/E41*100</f>
        <v>100.43010752688171</v>
      </c>
    </row>
    <row r="42" spans="1:7" ht="31.5" x14ac:dyDescent="0.25">
      <c r="A42" s="7">
        <f>A41+1</f>
        <v>33</v>
      </c>
      <c r="B42" s="8" t="s">
        <v>18</v>
      </c>
      <c r="C42" s="9" t="s">
        <v>19</v>
      </c>
      <c r="D42" s="10">
        <v>0</v>
      </c>
      <c r="E42" s="10">
        <v>0</v>
      </c>
      <c r="F42" s="10">
        <v>0</v>
      </c>
      <c r="G42" s="15">
        <v>0</v>
      </c>
    </row>
    <row r="43" spans="1:7" ht="15.75" x14ac:dyDescent="0.25">
      <c r="A43" s="7">
        <f>A42+1</f>
        <v>34</v>
      </c>
      <c r="B43" s="8" t="s">
        <v>37</v>
      </c>
      <c r="C43" s="9" t="s">
        <v>22</v>
      </c>
      <c r="D43" s="10">
        <v>30350</v>
      </c>
      <c r="E43" s="10">
        <v>31100</v>
      </c>
      <c r="F43" s="10">
        <v>42100</v>
      </c>
      <c r="G43" s="15">
        <f>F43/E43*100</f>
        <v>135.36977491961414</v>
      </c>
    </row>
    <row r="44" spans="1:7" ht="15" customHeight="1" x14ac:dyDescent="0.25">
      <c r="A44" s="65" t="s">
        <v>42</v>
      </c>
      <c r="B44" s="66"/>
      <c r="C44" s="66"/>
      <c r="D44" s="66"/>
      <c r="E44" s="66"/>
      <c r="F44" s="66"/>
      <c r="G44" s="67"/>
    </row>
    <row r="45" spans="1:7" ht="15.75" x14ac:dyDescent="0.25">
      <c r="A45" s="7">
        <f>A43+1</f>
        <v>35</v>
      </c>
      <c r="B45" s="8" t="s">
        <v>36</v>
      </c>
      <c r="C45" s="9" t="s">
        <v>19</v>
      </c>
      <c r="D45" s="10">
        <v>145.19999999999999</v>
      </c>
      <c r="E45" s="10">
        <v>177</v>
      </c>
      <c r="F45" s="10">
        <v>172.45</v>
      </c>
      <c r="G45" s="15">
        <f>F45/E45*100</f>
        <v>97.429378531073439</v>
      </c>
    </row>
    <row r="46" spans="1:7" ht="31.5" x14ac:dyDescent="0.25">
      <c r="A46" s="7">
        <f>A45+1</f>
        <v>36</v>
      </c>
      <c r="B46" s="8" t="s">
        <v>18</v>
      </c>
      <c r="C46" s="9" t="s">
        <v>19</v>
      </c>
      <c r="D46" s="10">
        <v>0.9</v>
      </c>
      <c r="E46" s="10">
        <v>0</v>
      </c>
      <c r="F46" s="10">
        <v>0</v>
      </c>
      <c r="G46" s="15">
        <v>0</v>
      </c>
    </row>
    <row r="47" spans="1:7" ht="15.75" x14ac:dyDescent="0.25">
      <c r="A47" s="7">
        <f>A46+1</f>
        <v>37</v>
      </c>
      <c r="B47" s="8" t="s">
        <v>37</v>
      </c>
      <c r="C47" s="9" t="s">
        <v>22</v>
      </c>
      <c r="D47" s="10">
        <v>33572</v>
      </c>
      <c r="E47" s="10">
        <v>30247</v>
      </c>
      <c r="F47" s="10">
        <v>35890.6</v>
      </c>
      <c r="G47" s="15">
        <f>F47/E47*100</f>
        <v>118.65837934340595</v>
      </c>
    </row>
    <row r="48" spans="1:7" ht="15" customHeight="1" x14ac:dyDescent="0.25">
      <c r="A48" s="74" t="s">
        <v>43</v>
      </c>
      <c r="B48" s="75"/>
      <c r="C48" s="75"/>
      <c r="D48" s="75"/>
      <c r="E48" s="75"/>
      <c r="F48" s="75"/>
      <c r="G48" s="76"/>
    </row>
    <row r="49" spans="1:7" ht="31.5" x14ac:dyDescent="0.25">
      <c r="A49" s="7">
        <f>A47+1</f>
        <v>38</v>
      </c>
      <c r="B49" s="8" t="s">
        <v>44</v>
      </c>
      <c r="C49" s="9" t="s">
        <v>19</v>
      </c>
      <c r="D49" s="10">
        <v>9.8000000000000007</v>
      </c>
      <c r="E49" s="10">
        <v>15.8</v>
      </c>
      <c r="F49" s="10">
        <v>22.47</v>
      </c>
      <c r="G49" s="15">
        <f>F49/E49*100</f>
        <v>142.2151898734177</v>
      </c>
    </row>
    <row r="50" spans="1:7" ht="31.5" x14ac:dyDescent="0.25">
      <c r="A50" s="7">
        <f>A49+1</f>
        <v>39</v>
      </c>
      <c r="B50" s="8" t="s">
        <v>18</v>
      </c>
      <c r="C50" s="9" t="s">
        <v>19</v>
      </c>
      <c r="D50" s="10">
        <v>0.5</v>
      </c>
      <c r="E50" s="10">
        <v>0</v>
      </c>
      <c r="F50" s="10">
        <v>0</v>
      </c>
      <c r="G50" s="15">
        <v>0</v>
      </c>
    </row>
    <row r="51" spans="1:7" ht="15.75" x14ac:dyDescent="0.25">
      <c r="A51" s="7">
        <f>A50+1</f>
        <v>40</v>
      </c>
      <c r="B51" s="8" t="s">
        <v>45</v>
      </c>
      <c r="C51" s="9" t="s">
        <v>22</v>
      </c>
      <c r="D51" s="10">
        <v>28900</v>
      </c>
      <c r="E51" s="10">
        <v>32500</v>
      </c>
      <c r="F51" s="10">
        <v>32000</v>
      </c>
      <c r="G51" s="15">
        <f>F51/E51*100</f>
        <v>98.461538461538467</v>
      </c>
    </row>
    <row r="52" spans="1:7" ht="18.75" customHeight="1" x14ac:dyDescent="0.25">
      <c r="A52" s="68" t="s">
        <v>46</v>
      </c>
      <c r="B52" s="69"/>
      <c r="C52" s="69"/>
      <c r="D52" s="69"/>
      <c r="E52" s="69"/>
      <c r="F52" s="69"/>
      <c r="G52" s="70"/>
    </row>
    <row r="53" spans="1:7" ht="15.75" x14ac:dyDescent="0.25">
      <c r="A53" s="7">
        <f>A51+1</f>
        <v>41</v>
      </c>
      <c r="B53" s="8" t="s">
        <v>47</v>
      </c>
      <c r="C53" s="9" t="s">
        <v>30</v>
      </c>
      <c r="D53" s="10">
        <v>10421</v>
      </c>
      <c r="E53" s="10">
        <v>22920</v>
      </c>
      <c r="F53" s="10">
        <v>22970</v>
      </c>
      <c r="G53" s="15">
        <f>F53/E53*100</f>
        <v>100.21815008726003</v>
      </c>
    </row>
    <row r="54" spans="1:7" ht="31.5" x14ac:dyDescent="0.25">
      <c r="A54" s="7">
        <f>A53+1</f>
        <v>42</v>
      </c>
      <c r="B54" s="8" t="s">
        <v>18</v>
      </c>
      <c r="C54" s="9" t="s">
        <v>48</v>
      </c>
      <c r="D54" s="10">
        <v>15.4</v>
      </c>
      <c r="E54" s="10">
        <v>2.4</v>
      </c>
      <c r="F54" s="10">
        <v>12</v>
      </c>
      <c r="G54" s="15">
        <f>F54/E54*100</f>
        <v>500</v>
      </c>
    </row>
    <row r="55" spans="1:7" ht="31.5" x14ac:dyDescent="0.25">
      <c r="A55" s="7">
        <f>A54+1</f>
        <v>43</v>
      </c>
      <c r="B55" s="8" t="s">
        <v>49</v>
      </c>
      <c r="C55" s="9" t="s">
        <v>48</v>
      </c>
      <c r="D55" s="10">
        <v>60.24</v>
      </c>
      <c r="E55" s="10">
        <v>177</v>
      </c>
      <c r="F55" s="10">
        <v>177.44</v>
      </c>
      <c r="G55" s="15">
        <f>F55/E55*100</f>
        <v>100.24858757062147</v>
      </c>
    </row>
    <row r="56" spans="1:7" ht="15.75" x14ac:dyDescent="0.25">
      <c r="A56" s="7">
        <f>A55+1</f>
        <v>44</v>
      </c>
      <c r="B56" s="8" t="s">
        <v>45</v>
      </c>
      <c r="C56" s="9" t="s">
        <v>33</v>
      </c>
      <c r="D56" s="10">
        <v>28384</v>
      </c>
      <c r="E56" s="10">
        <v>33284</v>
      </c>
      <c r="F56" s="10">
        <v>27975</v>
      </c>
      <c r="G56" s="15">
        <f>F56/E56*100</f>
        <v>84.049393101790642</v>
      </c>
    </row>
    <row r="57" spans="1:7" ht="15" customHeight="1" x14ac:dyDescent="0.25">
      <c r="A57" s="68" t="s">
        <v>50</v>
      </c>
      <c r="B57" s="69"/>
      <c r="C57" s="69"/>
      <c r="D57" s="69"/>
      <c r="E57" s="69"/>
      <c r="F57" s="69"/>
      <c r="G57" s="70"/>
    </row>
    <row r="58" spans="1:7" ht="15.75" x14ac:dyDescent="0.25">
      <c r="A58" s="7">
        <f>A56+1</f>
        <v>45</v>
      </c>
      <c r="B58" s="8" t="s">
        <v>51</v>
      </c>
      <c r="C58" s="9" t="s">
        <v>48</v>
      </c>
      <c r="D58" s="10">
        <v>5794</v>
      </c>
      <c r="E58" s="10">
        <v>6315</v>
      </c>
      <c r="F58" s="10">
        <v>6935.37</v>
      </c>
      <c r="G58" s="15">
        <f>F58/E58*100</f>
        <v>109.82375296912114</v>
      </c>
    </row>
    <row r="59" spans="1:7" ht="15.75" x14ac:dyDescent="0.25">
      <c r="A59" s="7">
        <f>A58+1</f>
        <v>46</v>
      </c>
      <c r="B59" s="8" t="s">
        <v>52</v>
      </c>
      <c r="C59" s="9" t="s">
        <v>48</v>
      </c>
      <c r="D59" s="10">
        <v>1020.5</v>
      </c>
      <c r="E59" s="10">
        <v>1225</v>
      </c>
      <c r="F59" s="10">
        <v>1270</v>
      </c>
      <c r="G59" s="11">
        <f>F59/E59*100</f>
        <v>103.67346938775511</v>
      </c>
    </row>
    <row r="60" spans="1:7" ht="21" customHeight="1" x14ac:dyDescent="0.25">
      <c r="A60" s="7">
        <f>A59+1</f>
        <v>47</v>
      </c>
      <c r="B60" s="8" t="s">
        <v>53</v>
      </c>
      <c r="C60" s="9" t="s">
        <v>48</v>
      </c>
      <c r="D60" s="10">
        <v>189</v>
      </c>
      <c r="E60" s="10">
        <v>208</v>
      </c>
      <c r="F60" s="10">
        <v>230</v>
      </c>
      <c r="G60" s="15">
        <f>F60/E60*100</f>
        <v>110.57692307692308</v>
      </c>
    </row>
    <row r="61" spans="1:7" ht="15.75" x14ac:dyDescent="0.25">
      <c r="A61" s="7">
        <f>A60+1</f>
        <v>48</v>
      </c>
      <c r="B61" s="8" t="s">
        <v>54</v>
      </c>
      <c r="C61" s="9" t="s">
        <v>55</v>
      </c>
      <c r="D61" s="10">
        <v>2575</v>
      </c>
      <c r="E61" s="10">
        <v>2588</v>
      </c>
      <c r="F61" s="10">
        <v>2669</v>
      </c>
      <c r="G61" s="11">
        <f>F61/E61*100</f>
        <v>103.12982998454405</v>
      </c>
    </row>
    <row r="62" spans="1:7" ht="15.75" x14ac:dyDescent="0.25">
      <c r="A62" s="7">
        <f>A61+1</f>
        <v>49</v>
      </c>
      <c r="B62" s="8" t="s">
        <v>45</v>
      </c>
      <c r="C62" s="9" t="s">
        <v>33</v>
      </c>
      <c r="D62" s="10">
        <v>29320</v>
      </c>
      <c r="E62" s="10">
        <v>32920</v>
      </c>
      <c r="F62" s="10">
        <v>35224.400000000001</v>
      </c>
      <c r="G62" s="11">
        <f>F62/E62*100</f>
        <v>107</v>
      </c>
    </row>
    <row r="63" spans="1:7" ht="15" customHeight="1" x14ac:dyDescent="0.25">
      <c r="A63" s="68" t="s">
        <v>56</v>
      </c>
      <c r="B63" s="69"/>
      <c r="C63" s="69"/>
      <c r="D63" s="69"/>
      <c r="E63" s="69"/>
      <c r="F63" s="69"/>
      <c r="G63" s="70"/>
    </row>
    <row r="64" spans="1:7" ht="65.25" customHeight="1" x14ac:dyDescent="0.25">
      <c r="A64" s="7">
        <f>A62+1</f>
        <v>50</v>
      </c>
      <c r="B64" s="8" t="s">
        <v>57</v>
      </c>
      <c r="C64" s="9" t="s">
        <v>58</v>
      </c>
      <c r="D64" s="11">
        <v>3362</v>
      </c>
      <c r="E64" s="11">
        <v>3789</v>
      </c>
      <c r="F64" s="11">
        <v>3910.5</v>
      </c>
      <c r="G64" s="15">
        <f>F64/E64*100</f>
        <v>103.20665083135393</v>
      </c>
    </row>
    <row r="65" spans="1:7" ht="33" customHeight="1" x14ac:dyDescent="0.25">
      <c r="A65" s="53">
        <f t="shared" ref="A65:A70" si="1">A64+1</f>
        <v>51</v>
      </c>
      <c r="B65" s="54" t="s">
        <v>59</v>
      </c>
      <c r="C65" s="55" t="s">
        <v>60</v>
      </c>
      <c r="D65" s="57">
        <v>324</v>
      </c>
      <c r="E65" s="57">
        <v>308</v>
      </c>
      <c r="F65" s="57">
        <v>316</v>
      </c>
      <c r="G65" s="59">
        <f>F65/E65*100</f>
        <v>102.59740259740259</v>
      </c>
    </row>
    <row r="66" spans="1:7" ht="21.75" customHeight="1" x14ac:dyDescent="0.25">
      <c r="A66" s="53">
        <f t="shared" si="1"/>
        <v>52</v>
      </c>
      <c r="B66" s="54" t="s">
        <v>61</v>
      </c>
      <c r="C66" s="55" t="s">
        <v>62</v>
      </c>
      <c r="D66" s="56">
        <v>783</v>
      </c>
      <c r="E66" s="56">
        <v>769</v>
      </c>
      <c r="F66" s="56">
        <v>770</v>
      </c>
      <c r="G66" s="57">
        <f>F66/E66*100</f>
        <v>100.13003901170352</v>
      </c>
    </row>
    <row r="67" spans="1:7" ht="21.75" customHeight="1" x14ac:dyDescent="0.25">
      <c r="A67" s="53">
        <f t="shared" si="1"/>
        <v>53</v>
      </c>
      <c r="B67" s="77" t="s">
        <v>63</v>
      </c>
      <c r="C67" s="78" t="s">
        <v>60</v>
      </c>
      <c r="D67" s="53">
        <v>305</v>
      </c>
      <c r="E67" s="53">
        <v>623</v>
      </c>
      <c r="F67" s="53">
        <v>886</v>
      </c>
      <c r="G67" s="79">
        <f>F67/E67*100</f>
        <v>142.21508828250401</v>
      </c>
    </row>
    <row r="68" spans="1:7" ht="114.75" customHeight="1" x14ac:dyDescent="0.25">
      <c r="A68" s="53">
        <f t="shared" si="1"/>
        <v>54</v>
      </c>
      <c r="B68" s="54" t="s">
        <v>64</v>
      </c>
      <c r="C68" s="55" t="s">
        <v>15</v>
      </c>
      <c r="D68" s="57">
        <v>13.1</v>
      </c>
      <c r="E68" s="57">
        <v>12.5</v>
      </c>
      <c r="F68" s="57">
        <v>12.5</v>
      </c>
      <c r="G68" s="59">
        <f>F68/E68*100</f>
        <v>100</v>
      </c>
    </row>
    <row r="69" spans="1:7" ht="63" customHeight="1" x14ac:dyDescent="0.25">
      <c r="A69" s="7">
        <f t="shared" si="1"/>
        <v>55</v>
      </c>
      <c r="B69" s="27" t="s">
        <v>65</v>
      </c>
      <c r="C69" s="9" t="s">
        <v>30</v>
      </c>
      <c r="D69" s="10">
        <v>1685</v>
      </c>
      <c r="E69" s="10">
        <v>1889</v>
      </c>
      <c r="F69" s="10">
        <v>1989</v>
      </c>
      <c r="G69" s="11">
        <f>F69/E69*100</f>
        <v>105.29380624669137</v>
      </c>
    </row>
    <row r="70" spans="1:7" ht="15.75" x14ac:dyDescent="0.25">
      <c r="A70" s="7">
        <f t="shared" si="1"/>
        <v>56</v>
      </c>
      <c r="B70" s="8" t="s">
        <v>45</v>
      </c>
      <c r="C70" s="9" t="s">
        <v>33</v>
      </c>
      <c r="D70" s="10">
        <v>29182</v>
      </c>
      <c r="E70" s="10">
        <v>33250</v>
      </c>
      <c r="F70" s="10">
        <v>34117</v>
      </c>
      <c r="G70" s="11">
        <f>F70/E70*100</f>
        <v>102.60751879699248</v>
      </c>
    </row>
    <row r="71" spans="1:7" ht="15" customHeight="1" x14ac:dyDescent="0.25">
      <c r="A71" s="68" t="s">
        <v>66</v>
      </c>
      <c r="B71" s="69"/>
      <c r="C71" s="69"/>
      <c r="D71" s="69"/>
      <c r="E71" s="69"/>
      <c r="F71" s="69"/>
      <c r="G71" s="70"/>
    </row>
    <row r="72" spans="1:7" ht="47.25" x14ac:dyDescent="0.25">
      <c r="A72" s="7">
        <f>A70+1</f>
        <v>57</v>
      </c>
      <c r="B72" s="18" t="s">
        <v>67</v>
      </c>
      <c r="C72" s="28" t="s">
        <v>58</v>
      </c>
      <c r="D72" s="11">
        <v>40.36</v>
      </c>
      <c r="E72" s="11">
        <v>48.4</v>
      </c>
      <c r="F72" s="11">
        <v>54</v>
      </c>
      <c r="G72" s="29">
        <f>F72/E72*100</f>
        <v>111.5702479338843</v>
      </c>
    </row>
    <row r="73" spans="1:7" ht="36.75" customHeight="1" x14ac:dyDescent="0.25">
      <c r="A73" s="7">
        <f>A72+1</f>
        <v>58</v>
      </c>
      <c r="B73" s="30" t="s">
        <v>68</v>
      </c>
      <c r="C73" s="31" t="s">
        <v>69</v>
      </c>
      <c r="D73" s="7">
        <f>120+57</f>
        <v>177</v>
      </c>
      <c r="E73" s="26"/>
      <c r="F73" s="26">
        <v>290</v>
      </c>
      <c r="G73" s="26"/>
    </row>
    <row r="74" spans="1:7" ht="51" customHeight="1" x14ac:dyDescent="0.25">
      <c r="A74" s="7">
        <f>A73+1</f>
        <v>59</v>
      </c>
      <c r="B74" s="30" t="s">
        <v>70</v>
      </c>
      <c r="C74" s="31" t="s">
        <v>71</v>
      </c>
      <c r="D74" s="32">
        <v>103</v>
      </c>
      <c r="E74" s="32">
        <v>98</v>
      </c>
      <c r="F74" s="32">
        <f>F73/'[1]9 мес.23'!G73*100</f>
        <v>160.2209944751381</v>
      </c>
      <c r="G74" s="26">
        <f>F74/E74*100</f>
        <v>163.49081068891641</v>
      </c>
    </row>
    <row r="75" spans="1:7" ht="69" customHeight="1" x14ac:dyDescent="0.25">
      <c r="A75" s="53">
        <f>A74+1</f>
        <v>60</v>
      </c>
      <c r="B75" s="77" t="s">
        <v>72</v>
      </c>
      <c r="C75" s="78" t="s">
        <v>73</v>
      </c>
      <c r="D75" s="80">
        <v>4.4000000000000004</v>
      </c>
      <c r="E75" s="80">
        <v>2.5</v>
      </c>
      <c r="F75" s="79">
        <v>1.06</v>
      </c>
      <c r="G75" s="79">
        <f>F75/E75*100</f>
        <v>42.400000000000006</v>
      </c>
    </row>
    <row r="76" spans="1:7" ht="96.75" customHeight="1" x14ac:dyDescent="0.25">
      <c r="A76" s="53">
        <f t="shared" ref="A76:A81" si="2">A75+1</f>
        <v>61</v>
      </c>
      <c r="B76" s="77" t="s">
        <v>74</v>
      </c>
      <c r="C76" s="78" t="s">
        <v>73</v>
      </c>
      <c r="D76" s="80">
        <v>3.2</v>
      </c>
      <c r="E76" s="80">
        <v>2.5</v>
      </c>
      <c r="F76" s="79">
        <v>1.06</v>
      </c>
      <c r="G76" s="79">
        <f>F76/E76*100</f>
        <v>42.400000000000006</v>
      </c>
    </row>
    <row r="77" spans="1:7" ht="131.25" customHeight="1" x14ac:dyDescent="0.25">
      <c r="A77" s="53">
        <f t="shared" si="2"/>
        <v>62</v>
      </c>
      <c r="B77" s="77" t="s">
        <v>75</v>
      </c>
      <c r="C77" s="78" t="s">
        <v>73</v>
      </c>
      <c r="D77" s="60">
        <v>0</v>
      </c>
      <c r="E77" s="60">
        <v>0</v>
      </c>
      <c r="F77" s="60">
        <v>0</v>
      </c>
      <c r="G77" s="79">
        <v>0</v>
      </c>
    </row>
    <row r="78" spans="1:7" ht="37.5" customHeight="1" x14ac:dyDescent="0.25">
      <c r="A78" s="53"/>
      <c r="B78" s="77" t="s">
        <v>76</v>
      </c>
      <c r="C78" s="78" t="s">
        <v>77</v>
      </c>
      <c r="D78" s="60">
        <v>11620</v>
      </c>
      <c r="E78" s="60">
        <v>3500</v>
      </c>
      <c r="F78" s="60">
        <v>11361</v>
      </c>
      <c r="G78" s="79">
        <f>F78/E78*100</f>
        <v>324.60000000000002</v>
      </c>
    </row>
    <row r="79" spans="1:7" ht="41.25" customHeight="1" x14ac:dyDescent="0.25">
      <c r="A79" s="53"/>
      <c r="B79" s="77" t="s">
        <v>78</v>
      </c>
      <c r="C79" s="78" t="s">
        <v>77</v>
      </c>
      <c r="D79" s="60">
        <v>0</v>
      </c>
      <c r="E79" s="60">
        <v>0</v>
      </c>
      <c r="F79" s="60">
        <v>0</v>
      </c>
      <c r="G79" s="79">
        <v>0</v>
      </c>
    </row>
    <row r="80" spans="1:7" ht="97.5" customHeight="1" x14ac:dyDescent="0.25">
      <c r="A80" s="7">
        <f>A77+1</f>
        <v>63</v>
      </c>
      <c r="B80" s="18" t="s">
        <v>79</v>
      </c>
      <c r="C80" s="28" t="s">
        <v>15</v>
      </c>
      <c r="D80" s="10">
        <v>98</v>
      </c>
      <c r="E80" s="10">
        <v>96.12</v>
      </c>
      <c r="F80" s="10">
        <v>99.3</v>
      </c>
      <c r="G80" s="11">
        <f>F80/E80*100</f>
        <v>103.3083645443196</v>
      </c>
    </row>
    <row r="81" spans="1:7" ht="82.5" customHeight="1" x14ac:dyDescent="0.25">
      <c r="A81" s="53">
        <f t="shared" si="2"/>
        <v>64</v>
      </c>
      <c r="B81" s="54" t="s">
        <v>80</v>
      </c>
      <c r="C81" s="55" t="s">
        <v>15</v>
      </c>
      <c r="D81" s="56">
        <v>29.3</v>
      </c>
      <c r="E81" s="56">
        <v>37</v>
      </c>
      <c r="F81" s="56">
        <v>37</v>
      </c>
      <c r="G81" s="57">
        <f>F81/E81*100</f>
        <v>100</v>
      </c>
    </row>
    <row r="82" spans="1:7" ht="15.75" x14ac:dyDescent="0.25">
      <c r="A82" s="81" t="s">
        <v>81</v>
      </c>
      <c r="B82" s="82"/>
      <c r="C82" s="82"/>
      <c r="D82" s="82"/>
      <c r="E82" s="82"/>
      <c r="F82" s="82"/>
      <c r="G82" s="83"/>
    </row>
    <row r="83" spans="1:7" ht="15.75" x14ac:dyDescent="0.25">
      <c r="A83" s="81" t="s">
        <v>82</v>
      </c>
      <c r="B83" s="82"/>
      <c r="C83" s="82"/>
      <c r="D83" s="82"/>
      <c r="E83" s="82"/>
      <c r="F83" s="82"/>
      <c r="G83" s="83"/>
    </row>
    <row r="84" spans="1:7" ht="31.5" x14ac:dyDescent="0.25">
      <c r="A84" s="53">
        <f>A81+1</f>
        <v>65</v>
      </c>
      <c r="B84" s="77" t="s">
        <v>83</v>
      </c>
      <c r="C84" s="87" t="s">
        <v>15</v>
      </c>
      <c r="D84" s="53">
        <v>7.87</v>
      </c>
      <c r="E84" s="53">
        <v>7.8</v>
      </c>
      <c r="F84" s="53">
        <v>13.4</v>
      </c>
      <c r="G84" s="59">
        <f>F84/E84*100</f>
        <v>171.7948717948718</v>
      </c>
    </row>
    <row r="85" spans="1:7" ht="15" customHeight="1" x14ac:dyDescent="0.25">
      <c r="A85" s="84" t="s">
        <v>84</v>
      </c>
      <c r="B85" s="85"/>
      <c r="C85" s="85"/>
      <c r="D85" s="85"/>
      <c r="E85" s="85"/>
      <c r="F85" s="85"/>
      <c r="G85" s="86"/>
    </row>
    <row r="86" spans="1:7" ht="47.25" x14ac:dyDescent="0.25">
      <c r="A86" s="7">
        <f>A84+1</f>
        <v>66</v>
      </c>
      <c r="B86" s="8" t="s">
        <v>85</v>
      </c>
      <c r="C86" s="9" t="s">
        <v>86</v>
      </c>
      <c r="D86" s="10">
        <v>0</v>
      </c>
      <c r="E86" s="10">
        <v>0</v>
      </c>
      <c r="F86" s="10">
        <v>0</v>
      </c>
      <c r="G86" s="10">
        <v>0</v>
      </c>
    </row>
    <row r="87" spans="1:7" ht="115.5" customHeight="1" x14ac:dyDescent="0.25">
      <c r="A87" s="7">
        <f t="shared" ref="A87:A92" si="3">A86+1</f>
        <v>67</v>
      </c>
      <c r="B87" s="8" t="s">
        <v>87</v>
      </c>
      <c r="C87" s="9" t="s">
        <v>15</v>
      </c>
      <c r="D87" s="10">
        <v>9</v>
      </c>
      <c r="E87" s="10">
        <v>40</v>
      </c>
      <c r="F87" s="10">
        <v>41</v>
      </c>
      <c r="G87" s="15">
        <f>F87/E87*100</f>
        <v>102.49999999999999</v>
      </c>
    </row>
    <row r="88" spans="1:7" ht="48.75" customHeight="1" x14ac:dyDescent="0.25">
      <c r="A88" s="53">
        <f t="shared" si="3"/>
        <v>68</v>
      </c>
      <c r="B88" s="54" t="s">
        <v>88</v>
      </c>
      <c r="C88" s="55" t="s">
        <v>15</v>
      </c>
      <c r="D88" s="56">
        <v>17.3</v>
      </c>
      <c r="E88" s="56">
        <v>25</v>
      </c>
      <c r="F88" s="56">
        <v>18.399999999999999</v>
      </c>
      <c r="G88" s="59">
        <f>F88/E88*100</f>
        <v>73.599999999999994</v>
      </c>
    </row>
    <row r="89" spans="1:7" ht="110.25" x14ac:dyDescent="0.25">
      <c r="A89" s="7">
        <f t="shared" si="3"/>
        <v>69</v>
      </c>
      <c r="B89" s="8" t="s">
        <v>89</v>
      </c>
      <c r="C89" s="9" t="s">
        <v>62</v>
      </c>
      <c r="D89" s="10">
        <v>155</v>
      </c>
      <c r="E89" s="10">
        <v>159</v>
      </c>
      <c r="F89" s="10">
        <v>174</v>
      </c>
      <c r="G89" s="15">
        <f>F89/E89*100</f>
        <v>109.43396226415094</v>
      </c>
    </row>
    <row r="90" spans="1:7" ht="84" customHeight="1" x14ac:dyDescent="0.25">
      <c r="A90" s="7">
        <f t="shared" si="3"/>
        <v>70</v>
      </c>
      <c r="B90" s="8" t="s">
        <v>90</v>
      </c>
      <c r="C90" s="9" t="s">
        <v>15</v>
      </c>
      <c r="D90" s="10">
        <v>45.1</v>
      </c>
      <c r="E90" s="10">
        <v>45.2</v>
      </c>
      <c r="F90" s="10">
        <v>53</v>
      </c>
      <c r="G90" s="15">
        <f>F90/E90*100</f>
        <v>117.25663716814158</v>
      </c>
    </row>
    <row r="91" spans="1:7" ht="95.25" customHeight="1" x14ac:dyDescent="0.25">
      <c r="A91" s="7">
        <f t="shared" si="3"/>
        <v>71</v>
      </c>
      <c r="B91" s="8" t="s">
        <v>91</v>
      </c>
      <c r="C91" s="9" t="s">
        <v>15</v>
      </c>
      <c r="D91" s="10">
        <v>4.4000000000000004</v>
      </c>
      <c r="E91" s="10">
        <v>22.4</v>
      </c>
      <c r="F91" s="10">
        <v>12.6</v>
      </c>
      <c r="G91" s="11">
        <f>F91/E91*100</f>
        <v>56.25</v>
      </c>
    </row>
    <row r="92" spans="1:7" ht="78.75" x14ac:dyDescent="0.25">
      <c r="A92" s="7">
        <f t="shared" si="3"/>
        <v>72</v>
      </c>
      <c r="B92" s="8" t="s">
        <v>92</v>
      </c>
      <c r="C92" s="9" t="s">
        <v>15</v>
      </c>
      <c r="D92" s="10">
        <v>17.7</v>
      </c>
      <c r="E92" s="10">
        <v>100</v>
      </c>
      <c r="F92" s="10">
        <v>27</v>
      </c>
      <c r="G92" s="11">
        <f>F92/E92*100</f>
        <v>27</v>
      </c>
    </row>
    <row r="93" spans="1:7" ht="15.75" x14ac:dyDescent="0.25">
      <c r="A93" s="19"/>
      <c r="B93" s="20" t="s">
        <v>93</v>
      </c>
      <c r="C93" s="21"/>
      <c r="D93" s="6"/>
      <c r="E93" s="6"/>
      <c r="F93" s="6"/>
      <c r="G93" s="22"/>
    </row>
    <row r="94" spans="1:7" ht="15.75" x14ac:dyDescent="0.25">
      <c r="A94" s="7">
        <f>A92+1</f>
        <v>73</v>
      </c>
      <c r="B94" s="8" t="s">
        <v>52</v>
      </c>
      <c r="C94" s="9" t="s">
        <v>58</v>
      </c>
      <c r="D94" s="10">
        <v>10.15</v>
      </c>
      <c r="E94" s="10">
        <v>8.5</v>
      </c>
      <c r="F94" s="10">
        <v>10.73</v>
      </c>
      <c r="G94" s="11">
        <f>F94/E94*100</f>
        <v>126.23529411764707</v>
      </c>
    </row>
    <row r="95" spans="1:7" ht="36" customHeight="1" x14ac:dyDescent="0.25">
      <c r="A95" s="53">
        <f>A94+1</f>
        <v>74</v>
      </c>
      <c r="B95" s="88" t="s">
        <v>94</v>
      </c>
      <c r="C95" s="89" t="s">
        <v>95</v>
      </c>
      <c r="D95" s="56"/>
      <c r="E95" s="59">
        <v>71.599999999999994</v>
      </c>
      <c r="F95" s="59">
        <v>78.099999999999994</v>
      </c>
      <c r="G95" s="57">
        <f>F95/E95*100</f>
        <v>109.07821229050279</v>
      </c>
    </row>
    <row r="96" spans="1:7" ht="25.5" customHeight="1" x14ac:dyDescent="0.25">
      <c r="A96" s="53">
        <f t="shared" ref="A96:A108" si="4">A95+1</f>
        <v>75</v>
      </c>
      <c r="B96" s="88" t="s">
        <v>96</v>
      </c>
      <c r="C96" s="89" t="s">
        <v>95</v>
      </c>
      <c r="D96" s="56"/>
      <c r="E96" s="59">
        <v>73.599999999999994</v>
      </c>
      <c r="F96" s="59">
        <v>68</v>
      </c>
      <c r="G96" s="57">
        <f t="shared" ref="G96:G100" si="5">F96/E96*100</f>
        <v>92.391304347826093</v>
      </c>
    </row>
    <row r="97" spans="1:7" ht="26.25" customHeight="1" x14ac:dyDescent="0.25">
      <c r="A97" s="53">
        <f t="shared" si="4"/>
        <v>76</v>
      </c>
      <c r="B97" s="88" t="s">
        <v>97</v>
      </c>
      <c r="C97" s="89" t="s">
        <v>95</v>
      </c>
      <c r="D97" s="56"/>
      <c r="E97" s="59">
        <v>9.4499999999999993</v>
      </c>
      <c r="F97" s="59">
        <v>10.5</v>
      </c>
      <c r="G97" s="57">
        <f t="shared" si="5"/>
        <v>111.11111111111111</v>
      </c>
    </row>
    <row r="98" spans="1:7" ht="30.75" customHeight="1" x14ac:dyDescent="0.25">
      <c r="A98" s="53">
        <f t="shared" si="4"/>
        <v>77</v>
      </c>
      <c r="B98" s="88" t="s">
        <v>98</v>
      </c>
      <c r="C98" s="89" t="s">
        <v>95</v>
      </c>
      <c r="D98" s="56"/>
      <c r="E98" s="59">
        <v>44.2</v>
      </c>
      <c r="F98" s="59">
        <v>12.3</v>
      </c>
      <c r="G98" s="57">
        <f t="shared" si="5"/>
        <v>27.828054298642535</v>
      </c>
    </row>
    <row r="99" spans="1:7" ht="34.5" customHeight="1" x14ac:dyDescent="0.25">
      <c r="A99" s="53">
        <f t="shared" si="4"/>
        <v>78</v>
      </c>
      <c r="B99" s="88" t="s">
        <v>99</v>
      </c>
      <c r="C99" s="89" t="s">
        <v>95</v>
      </c>
      <c r="D99" s="56"/>
      <c r="E99" s="59">
        <v>23.82</v>
      </c>
      <c r="F99" s="59">
        <v>145.69999999999999</v>
      </c>
      <c r="G99" s="57">
        <f t="shared" si="5"/>
        <v>611.67086481947933</v>
      </c>
    </row>
    <row r="100" spans="1:7" ht="33.75" customHeight="1" x14ac:dyDescent="0.25">
      <c r="A100" s="53">
        <f t="shared" si="4"/>
        <v>79</v>
      </c>
      <c r="B100" s="88" t="s">
        <v>100</v>
      </c>
      <c r="C100" s="89" t="s">
        <v>95</v>
      </c>
      <c r="D100" s="56"/>
      <c r="E100" s="59">
        <v>1.5</v>
      </c>
      <c r="F100" s="59">
        <v>10.8</v>
      </c>
      <c r="G100" s="57">
        <f t="shared" si="5"/>
        <v>720</v>
      </c>
    </row>
    <row r="101" spans="1:7" ht="80.25" customHeight="1" x14ac:dyDescent="0.25">
      <c r="A101" s="53">
        <f t="shared" si="4"/>
        <v>80</v>
      </c>
      <c r="B101" s="90" t="s">
        <v>101</v>
      </c>
      <c r="C101" s="55" t="s">
        <v>102</v>
      </c>
      <c r="D101" s="56">
        <v>50</v>
      </c>
      <c r="E101" s="56">
        <v>50</v>
      </c>
      <c r="F101" s="56">
        <v>50</v>
      </c>
      <c r="G101" s="57">
        <f>F101/E101*100</f>
        <v>100</v>
      </c>
    </row>
    <row r="102" spans="1:7" ht="21.75" customHeight="1" x14ac:dyDescent="0.25">
      <c r="A102" s="53">
        <f t="shared" si="4"/>
        <v>81</v>
      </c>
      <c r="B102" s="54" t="s">
        <v>103</v>
      </c>
      <c r="C102" s="55" t="s">
        <v>15</v>
      </c>
      <c r="D102" s="56">
        <v>100</v>
      </c>
      <c r="E102" s="56">
        <v>100</v>
      </c>
      <c r="F102" s="56">
        <v>100</v>
      </c>
      <c r="G102" s="57">
        <f>F102/E102*100</f>
        <v>100</v>
      </c>
    </row>
    <row r="103" spans="1:7" ht="23.25" customHeight="1" x14ac:dyDescent="0.25">
      <c r="A103" s="53"/>
      <c r="B103" s="54" t="s">
        <v>104</v>
      </c>
      <c r="C103" s="55" t="s">
        <v>15</v>
      </c>
      <c r="D103" s="56">
        <v>0</v>
      </c>
      <c r="E103" s="56">
        <v>0</v>
      </c>
      <c r="F103" s="56">
        <v>0</v>
      </c>
      <c r="G103" s="57">
        <v>0</v>
      </c>
    </row>
    <row r="104" spans="1:7" ht="99" customHeight="1" x14ac:dyDescent="0.25">
      <c r="A104" s="53">
        <f>A101+1</f>
        <v>81</v>
      </c>
      <c r="B104" s="54" t="s">
        <v>105</v>
      </c>
      <c r="C104" s="55" t="s">
        <v>15</v>
      </c>
      <c r="D104" s="56">
        <v>20</v>
      </c>
      <c r="E104" s="56">
        <v>20</v>
      </c>
      <c r="F104" s="56">
        <v>20</v>
      </c>
      <c r="G104" s="57">
        <f t="shared" ref="G103:G105" si="6">F104/E104*100</f>
        <v>100</v>
      </c>
    </row>
    <row r="105" spans="1:7" ht="114" customHeight="1" x14ac:dyDescent="0.25">
      <c r="A105" s="53">
        <f>A104+1</f>
        <v>82</v>
      </c>
      <c r="B105" s="54" t="s">
        <v>106</v>
      </c>
      <c r="C105" s="55" t="s">
        <v>15</v>
      </c>
      <c r="D105" s="56">
        <v>0</v>
      </c>
      <c r="E105" s="56">
        <v>0</v>
      </c>
      <c r="F105" s="56">
        <v>0</v>
      </c>
      <c r="G105" s="57">
        <v>0</v>
      </c>
    </row>
    <row r="106" spans="1:7" ht="15.75" x14ac:dyDescent="0.25">
      <c r="A106" s="7">
        <f>A105+1</f>
        <v>83</v>
      </c>
      <c r="B106" s="8" t="s">
        <v>54</v>
      </c>
      <c r="C106" s="9" t="s">
        <v>55</v>
      </c>
      <c r="D106" s="10">
        <v>107</v>
      </c>
      <c r="E106" s="10">
        <v>123</v>
      </c>
      <c r="F106" s="10">
        <v>118</v>
      </c>
      <c r="G106" s="11">
        <f>F106/E106*100</f>
        <v>95.934959349593498</v>
      </c>
    </row>
    <row r="107" spans="1:7" ht="67.5" customHeight="1" x14ac:dyDescent="0.25">
      <c r="A107" s="53">
        <f t="shared" si="4"/>
        <v>84</v>
      </c>
      <c r="B107" s="54" t="s">
        <v>107</v>
      </c>
      <c r="C107" s="55" t="s">
        <v>33</v>
      </c>
      <c r="D107" s="56">
        <v>48387.4</v>
      </c>
      <c r="E107" s="56">
        <v>63115.3</v>
      </c>
      <c r="F107" s="56">
        <v>64705.1</v>
      </c>
      <c r="G107" s="57">
        <f>F107/E107*100</f>
        <v>102.51888210940928</v>
      </c>
    </row>
    <row r="108" spans="1:7" ht="67.5" customHeight="1" x14ac:dyDescent="0.25">
      <c r="A108" s="53">
        <f t="shared" si="4"/>
        <v>85</v>
      </c>
      <c r="B108" s="54" t="s">
        <v>108</v>
      </c>
      <c r="C108" s="55" t="s">
        <v>109</v>
      </c>
      <c r="D108" s="56">
        <v>91.77</v>
      </c>
      <c r="E108" s="56">
        <v>91.67</v>
      </c>
      <c r="F108" s="56" t="s">
        <v>110</v>
      </c>
      <c r="G108" s="57"/>
    </row>
    <row r="109" spans="1:7" ht="15" customHeight="1" x14ac:dyDescent="0.25">
      <c r="A109" s="68" t="s">
        <v>111</v>
      </c>
      <c r="B109" s="69"/>
      <c r="C109" s="69"/>
      <c r="D109" s="69"/>
      <c r="E109" s="69"/>
      <c r="F109" s="69"/>
      <c r="G109" s="70"/>
    </row>
    <row r="110" spans="1:7" ht="49.5" customHeight="1" x14ac:dyDescent="0.25">
      <c r="A110" s="7">
        <f>A108+1</f>
        <v>86</v>
      </c>
      <c r="B110" s="8" t="s">
        <v>112</v>
      </c>
      <c r="C110" s="9" t="s">
        <v>15</v>
      </c>
      <c r="D110" s="10">
        <v>100</v>
      </c>
      <c r="E110" s="10">
        <v>100</v>
      </c>
      <c r="F110" s="10">
        <v>96</v>
      </c>
      <c r="G110" s="29">
        <f>F110/E110*100</f>
        <v>96</v>
      </c>
    </row>
    <row r="111" spans="1:7" ht="117" customHeight="1" x14ac:dyDescent="0.25">
      <c r="A111" s="53">
        <f>A110+1</f>
        <v>87</v>
      </c>
      <c r="B111" s="54" t="s">
        <v>113</v>
      </c>
      <c r="C111" s="55" t="s">
        <v>15</v>
      </c>
      <c r="D111" s="56">
        <v>0</v>
      </c>
      <c r="E111" s="56">
        <v>6</v>
      </c>
      <c r="F111" s="56">
        <v>4</v>
      </c>
      <c r="G111" s="91">
        <f>F111/E111*100</f>
        <v>66.666666666666657</v>
      </c>
    </row>
    <row r="112" spans="1:7" ht="84.75" customHeight="1" x14ac:dyDescent="0.25">
      <c r="A112" s="53">
        <f t="shared" ref="A112:A125" si="7">A111+1</f>
        <v>88</v>
      </c>
      <c r="B112" s="54" t="s">
        <v>114</v>
      </c>
      <c r="C112" s="55" t="s">
        <v>15</v>
      </c>
      <c r="D112" s="56">
        <v>82.5</v>
      </c>
      <c r="E112" s="56">
        <v>78.8</v>
      </c>
      <c r="F112" s="56">
        <v>80</v>
      </c>
      <c r="G112" s="91">
        <f t="shared" ref="G112:G119" si="8">F112/E112*100</f>
        <v>101.5228426395939</v>
      </c>
    </row>
    <row r="113" spans="1:7" ht="100.5" customHeight="1" x14ac:dyDescent="0.25">
      <c r="A113" s="53">
        <f t="shared" si="7"/>
        <v>89</v>
      </c>
      <c r="B113" s="54" t="s">
        <v>115</v>
      </c>
      <c r="C113" s="55" t="s">
        <v>15</v>
      </c>
      <c r="D113" s="56">
        <v>40</v>
      </c>
      <c r="E113" s="56">
        <v>80</v>
      </c>
      <c r="F113" s="56">
        <v>60</v>
      </c>
      <c r="G113" s="91">
        <f t="shared" si="8"/>
        <v>75</v>
      </c>
    </row>
    <row r="114" spans="1:7" ht="66" customHeight="1" x14ac:dyDescent="0.25">
      <c r="A114" s="53">
        <f t="shared" si="7"/>
        <v>90</v>
      </c>
      <c r="B114" s="54" t="s">
        <v>116</v>
      </c>
      <c r="C114" s="55" t="s">
        <v>15</v>
      </c>
      <c r="D114" s="56">
        <v>92.7</v>
      </c>
      <c r="E114" s="56">
        <v>92.7</v>
      </c>
      <c r="F114" s="56">
        <v>92.6</v>
      </c>
      <c r="G114" s="91">
        <f t="shared" si="8"/>
        <v>99.892125134843567</v>
      </c>
    </row>
    <row r="115" spans="1:7" ht="63.75" customHeight="1" x14ac:dyDescent="0.25">
      <c r="A115" s="53">
        <f t="shared" si="7"/>
        <v>91</v>
      </c>
      <c r="B115" s="54" t="s">
        <v>117</v>
      </c>
      <c r="C115" s="55" t="s">
        <v>15</v>
      </c>
      <c r="D115" s="56">
        <v>43.5</v>
      </c>
      <c r="E115" s="56">
        <v>43.2</v>
      </c>
      <c r="F115" s="56">
        <v>41</v>
      </c>
      <c r="G115" s="91">
        <f t="shared" si="8"/>
        <v>94.907407407407391</v>
      </c>
    </row>
    <row r="116" spans="1:7" ht="63.75" customHeight="1" x14ac:dyDescent="0.25">
      <c r="A116" s="53">
        <f t="shared" si="7"/>
        <v>92</v>
      </c>
      <c r="B116" s="54" t="s">
        <v>118</v>
      </c>
      <c r="C116" s="55" t="s">
        <v>119</v>
      </c>
      <c r="D116" s="56">
        <v>12.4</v>
      </c>
      <c r="E116" s="56">
        <v>10.8</v>
      </c>
      <c r="F116" s="56">
        <v>12.8</v>
      </c>
      <c r="G116" s="91">
        <f t="shared" si="8"/>
        <v>118.5185185185185</v>
      </c>
    </row>
    <row r="117" spans="1:7" ht="63.75" customHeight="1" x14ac:dyDescent="0.25">
      <c r="A117" s="53">
        <f t="shared" si="7"/>
        <v>93</v>
      </c>
      <c r="B117" s="54" t="s">
        <v>120</v>
      </c>
      <c r="C117" s="55" t="s">
        <v>15</v>
      </c>
      <c r="D117" s="56">
        <v>58.5</v>
      </c>
      <c r="E117" s="56">
        <v>60.8</v>
      </c>
      <c r="F117" s="56">
        <v>71.099999999999994</v>
      </c>
      <c r="G117" s="91">
        <f t="shared" si="8"/>
        <v>116.94078947368421</v>
      </c>
    </row>
    <row r="118" spans="1:7" ht="63.75" customHeight="1" x14ac:dyDescent="0.25">
      <c r="A118" s="53">
        <f t="shared" si="7"/>
        <v>94</v>
      </c>
      <c r="B118" s="54" t="s">
        <v>121</v>
      </c>
      <c r="C118" s="55" t="s">
        <v>15</v>
      </c>
      <c r="D118" s="56">
        <v>0.3</v>
      </c>
      <c r="E118" s="56">
        <v>0</v>
      </c>
      <c r="F118" s="56">
        <v>6.7</v>
      </c>
      <c r="G118" s="91"/>
    </row>
    <row r="119" spans="1:7" ht="99" customHeight="1" x14ac:dyDescent="0.25">
      <c r="A119" s="53">
        <f t="shared" si="7"/>
        <v>95</v>
      </c>
      <c r="B119" s="54" t="s">
        <v>122</v>
      </c>
      <c r="C119" s="55" t="s">
        <v>15</v>
      </c>
      <c r="D119" s="56">
        <v>20</v>
      </c>
      <c r="E119" s="56">
        <v>60</v>
      </c>
      <c r="F119" s="56">
        <v>100</v>
      </c>
      <c r="G119" s="91">
        <f t="shared" si="8"/>
        <v>166.66666666666669</v>
      </c>
    </row>
    <row r="120" spans="1:7" ht="47.25" x14ac:dyDescent="0.25">
      <c r="A120" s="53">
        <f t="shared" si="7"/>
        <v>96</v>
      </c>
      <c r="B120" s="54" t="s">
        <v>123</v>
      </c>
      <c r="C120" s="55" t="s">
        <v>15</v>
      </c>
      <c r="D120" s="56">
        <v>100</v>
      </c>
      <c r="E120" s="56">
        <v>100</v>
      </c>
      <c r="F120" s="56">
        <v>100</v>
      </c>
      <c r="G120" s="56">
        <f>F120/E120*100</f>
        <v>100</v>
      </c>
    </row>
    <row r="121" spans="1:7" ht="53.25" customHeight="1" x14ac:dyDescent="0.25">
      <c r="A121" s="53">
        <f t="shared" si="7"/>
        <v>97</v>
      </c>
      <c r="B121" s="54" t="s">
        <v>124</v>
      </c>
      <c r="C121" s="55" t="s">
        <v>15</v>
      </c>
      <c r="D121" s="56">
        <v>73.599999999999994</v>
      </c>
      <c r="E121" s="56">
        <v>74.5</v>
      </c>
      <c r="F121" s="56">
        <v>86</v>
      </c>
      <c r="G121" s="91">
        <f>F121/E121*100</f>
        <v>115.43624161073826</v>
      </c>
    </row>
    <row r="122" spans="1:7" ht="81" customHeight="1" x14ac:dyDescent="0.25">
      <c r="A122" s="53">
        <f t="shared" si="7"/>
        <v>98</v>
      </c>
      <c r="B122" s="54" t="s">
        <v>125</v>
      </c>
      <c r="C122" s="55" t="s">
        <v>22</v>
      </c>
      <c r="D122" s="56">
        <v>37002.800000000003</v>
      </c>
      <c r="E122" s="56">
        <v>40900</v>
      </c>
      <c r="F122" s="56">
        <v>45507.5</v>
      </c>
      <c r="G122" s="91"/>
    </row>
    <row r="123" spans="1:7" ht="81" customHeight="1" x14ac:dyDescent="0.25">
      <c r="A123" s="53">
        <f t="shared" si="7"/>
        <v>99</v>
      </c>
      <c r="B123" s="54" t="s">
        <v>126</v>
      </c>
      <c r="C123" s="55" t="s">
        <v>33</v>
      </c>
      <c r="D123" s="56">
        <v>50266.5</v>
      </c>
      <c r="E123" s="56">
        <v>54087.5</v>
      </c>
      <c r="F123" s="56">
        <v>58872.800000000003</v>
      </c>
      <c r="G123" s="91">
        <f>F123/E123*100</f>
        <v>108.84733071412064</v>
      </c>
    </row>
    <row r="124" spans="1:7" ht="78.75" customHeight="1" x14ac:dyDescent="0.25">
      <c r="A124" s="53">
        <f t="shared" si="7"/>
        <v>100</v>
      </c>
      <c r="B124" s="54" t="s">
        <v>127</v>
      </c>
      <c r="C124" s="55" t="s">
        <v>33</v>
      </c>
      <c r="D124" s="56">
        <v>62975.3</v>
      </c>
      <c r="E124" s="56">
        <v>66672.600000000006</v>
      </c>
      <c r="F124" s="56">
        <v>70652.600000000006</v>
      </c>
      <c r="G124" s="91">
        <f>F124/E124*100</f>
        <v>105.96946871728417</v>
      </c>
    </row>
    <row r="125" spans="1:7" ht="70.5" customHeight="1" x14ac:dyDescent="0.25">
      <c r="A125" s="53">
        <f t="shared" si="7"/>
        <v>101</v>
      </c>
      <c r="B125" s="54" t="s">
        <v>128</v>
      </c>
      <c r="C125" s="55" t="s">
        <v>109</v>
      </c>
      <c r="D125" s="56">
        <v>87.95</v>
      </c>
      <c r="E125" s="56">
        <v>95.6</v>
      </c>
      <c r="F125" s="56">
        <v>90</v>
      </c>
      <c r="G125" s="91">
        <f>F125/E125*100</f>
        <v>94.142259414225947</v>
      </c>
    </row>
    <row r="126" spans="1:7" ht="15" customHeight="1" x14ac:dyDescent="0.25">
      <c r="A126" s="68" t="s">
        <v>129</v>
      </c>
      <c r="B126" s="69"/>
      <c r="C126" s="69"/>
      <c r="D126" s="69"/>
      <c r="E126" s="69"/>
      <c r="F126" s="69"/>
      <c r="G126" s="70"/>
    </row>
    <row r="127" spans="1:7" ht="47.25" x14ac:dyDescent="0.25">
      <c r="A127" s="53">
        <f>A125+1</f>
        <v>102</v>
      </c>
      <c r="B127" s="54" t="s">
        <v>130</v>
      </c>
      <c r="C127" s="55" t="s">
        <v>15</v>
      </c>
      <c r="D127" s="56">
        <v>59.5</v>
      </c>
      <c r="E127" s="56">
        <v>59.4</v>
      </c>
      <c r="F127" s="56">
        <v>60</v>
      </c>
      <c r="G127" s="57">
        <f>F127/E127*100</f>
        <v>101.01010101010101</v>
      </c>
    </row>
    <row r="128" spans="1:7" ht="63" x14ac:dyDescent="0.25">
      <c r="A128" s="53">
        <f t="shared" ref="A128:A134" si="9">A127+1</f>
        <v>103</v>
      </c>
      <c r="B128" s="54" t="s">
        <v>131</v>
      </c>
      <c r="C128" s="55" t="s">
        <v>15</v>
      </c>
      <c r="D128" s="56">
        <v>85.8</v>
      </c>
      <c r="E128" s="56">
        <v>86.9</v>
      </c>
      <c r="F128" s="56">
        <v>91</v>
      </c>
      <c r="G128" s="57">
        <f>F128/E128*100</f>
        <v>104.7180667433832</v>
      </c>
    </row>
    <row r="129" spans="1:7" ht="31.5" x14ac:dyDescent="0.25">
      <c r="A129" s="7">
        <f t="shared" si="9"/>
        <v>104</v>
      </c>
      <c r="B129" s="24" t="s">
        <v>132</v>
      </c>
      <c r="C129" s="33" t="s">
        <v>133</v>
      </c>
      <c r="D129" s="10">
        <v>4030</v>
      </c>
      <c r="E129" s="10">
        <v>4030</v>
      </c>
      <c r="F129" s="10">
        <v>4030</v>
      </c>
      <c r="G129" s="11">
        <f>F129/E129*100</f>
        <v>100</v>
      </c>
    </row>
    <row r="130" spans="1:7" ht="34.5" customHeight="1" x14ac:dyDescent="0.25">
      <c r="A130" s="7">
        <f t="shared" si="9"/>
        <v>105</v>
      </c>
      <c r="B130" s="24" t="s">
        <v>134</v>
      </c>
      <c r="C130" s="33"/>
      <c r="D130" s="10">
        <v>12230</v>
      </c>
      <c r="E130" s="10">
        <v>12230</v>
      </c>
      <c r="F130" s="10">
        <v>12230</v>
      </c>
      <c r="G130" s="11">
        <f>F130/E130*100</f>
        <v>100</v>
      </c>
    </row>
    <row r="131" spans="1:7" ht="31.5" x14ac:dyDescent="0.25">
      <c r="A131" s="7">
        <f t="shared" si="9"/>
        <v>106</v>
      </c>
      <c r="B131" s="8" t="s">
        <v>135</v>
      </c>
      <c r="C131" s="33"/>
      <c r="D131" s="10">
        <v>500</v>
      </c>
      <c r="E131" s="10">
        <v>500</v>
      </c>
      <c r="F131" s="10">
        <v>500</v>
      </c>
      <c r="G131" s="11">
        <f>F131/E131*100</f>
        <v>100</v>
      </c>
    </row>
    <row r="132" spans="1:7" ht="15.75" x14ac:dyDescent="0.25">
      <c r="A132" s="7">
        <f t="shared" si="9"/>
        <v>107</v>
      </c>
      <c r="B132" s="8" t="s">
        <v>52</v>
      </c>
      <c r="C132" s="9" t="s">
        <v>48</v>
      </c>
      <c r="D132" s="10">
        <v>0.9</v>
      </c>
      <c r="E132" s="10">
        <v>3.52</v>
      </c>
      <c r="F132" s="10">
        <v>0.49</v>
      </c>
      <c r="G132" s="11">
        <f>F132/E132*100</f>
        <v>13.920454545454545</v>
      </c>
    </row>
    <row r="133" spans="1:7" ht="15.75" x14ac:dyDescent="0.25">
      <c r="A133" s="7">
        <f t="shared" si="9"/>
        <v>108</v>
      </c>
      <c r="B133" s="8" t="s">
        <v>54</v>
      </c>
      <c r="C133" s="9" t="s">
        <v>55</v>
      </c>
      <c r="D133" s="10">
        <v>53</v>
      </c>
      <c r="E133" s="10">
        <v>53</v>
      </c>
      <c r="F133" s="10">
        <v>53</v>
      </c>
      <c r="G133" s="11">
        <f>F133/E133*100</f>
        <v>100</v>
      </c>
    </row>
    <row r="134" spans="1:7" ht="78.75" x14ac:dyDescent="0.25">
      <c r="A134" s="53">
        <f t="shared" si="9"/>
        <v>109</v>
      </c>
      <c r="B134" s="77" t="s">
        <v>136</v>
      </c>
      <c r="C134" s="55" t="s">
        <v>33</v>
      </c>
      <c r="D134" s="57">
        <v>50262.03</v>
      </c>
      <c r="E134" s="56">
        <v>81994.600000000006</v>
      </c>
      <c r="F134" s="56">
        <v>91595.4</v>
      </c>
      <c r="G134" s="57">
        <f>F134/E134*100</f>
        <v>111.70906376761396</v>
      </c>
    </row>
    <row r="135" spans="1:7" ht="15" customHeight="1" x14ac:dyDescent="0.25">
      <c r="A135" s="68" t="s">
        <v>137</v>
      </c>
      <c r="B135" s="69"/>
      <c r="C135" s="69"/>
      <c r="D135" s="69"/>
      <c r="E135" s="69"/>
      <c r="F135" s="69"/>
      <c r="G135" s="70"/>
    </row>
    <row r="136" spans="1:7" ht="63" x14ac:dyDescent="0.25">
      <c r="A136" s="7">
        <f>A134+1</f>
        <v>110</v>
      </c>
      <c r="B136" s="8" t="s">
        <v>138</v>
      </c>
      <c r="C136" s="9" t="s">
        <v>15</v>
      </c>
      <c r="D136" s="10">
        <v>13.2</v>
      </c>
      <c r="E136" s="10">
        <v>9.6999999999999993</v>
      </c>
      <c r="F136" s="56">
        <v>9.3000000000000007</v>
      </c>
      <c r="G136" s="11">
        <f>F136/E136*100</f>
        <v>95.876288659793829</v>
      </c>
    </row>
    <row r="137" spans="1:7" ht="25.5" customHeight="1" x14ac:dyDescent="0.25">
      <c r="A137" s="7">
        <f>A136+1</f>
        <v>111</v>
      </c>
      <c r="B137" s="24" t="s">
        <v>139</v>
      </c>
      <c r="C137" s="9" t="s">
        <v>58</v>
      </c>
      <c r="D137" s="10">
        <v>8.5000000000000006E-2</v>
      </c>
      <c r="E137" s="10">
        <v>0.06</v>
      </c>
      <c r="F137" s="56">
        <v>0.41</v>
      </c>
      <c r="G137" s="11">
        <f>F137/E137*100</f>
        <v>683.33333333333326</v>
      </c>
    </row>
    <row r="138" spans="1:7" ht="81.75" customHeight="1" x14ac:dyDescent="0.25">
      <c r="A138" s="7">
        <f>A137+1</f>
        <v>112</v>
      </c>
      <c r="B138" s="8" t="s">
        <v>140</v>
      </c>
      <c r="C138" s="9" t="s">
        <v>15</v>
      </c>
      <c r="D138" s="10">
        <v>15</v>
      </c>
      <c r="E138" s="10">
        <v>16.899999999999999</v>
      </c>
      <c r="F138" s="56">
        <v>17</v>
      </c>
      <c r="G138" s="11">
        <f>F138/E138*100</f>
        <v>100.59171597633136</v>
      </c>
    </row>
    <row r="139" spans="1:7" ht="15.75" x14ac:dyDescent="0.25">
      <c r="A139" s="7">
        <f>A138+1</f>
        <v>113</v>
      </c>
      <c r="B139" s="8" t="s">
        <v>54</v>
      </c>
      <c r="C139" s="9" t="s">
        <v>55</v>
      </c>
      <c r="D139" s="10">
        <v>45.5</v>
      </c>
      <c r="E139" s="10">
        <v>44.4</v>
      </c>
      <c r="F139" s="56">
        <v>42.5</v>
      </c>
      <c r="G139" s="11">
        <f>F139/E139*100</f>
        <v>95.72072072072072</v>
      </c>
    </row>
    <row r="140" spans="1:7" ht="15.75" x14ac:dyDescent="0.25">
      <c r="A140" s="7">
        <f>A139+1</f>
        <v>114</v>
      </c>
      <c r="B140" s="24" t="s">
        <v>45</v>
      </c>
      <c r="C140" s="9" t="s">
        <v>33</v>
      </c>
      <c r="D140" s="10">
        <v>44780.59</v>
      </c>
      <c r="E140" s="10">
        <v>47640.7</v>
      </c>
      <c r="F140" s="56">
        <v>51411.91</v>
      </c>
      <c r="G140" s="11">
        <f>F140/E140*100</f>
        <v>107.91594162134479</v>
      </c>
    </row>
    <row r="141" spans="1:7" ht="15" customHeight="1" x14ac:dyDescent="0.25">
      <c r="A141" s="68" t="s">
        <v>141</v>
      </c>
      <c r="B141" s="69"/>
      <c r="C141" s="69"/>
      <c r="D141" s="69"/>
      <c r="E141" s="69"/>
      <c r="F141" s="69"/>
      <c r="G141" s="70"/>
    </row>
    <row r="142" spans="1:7" ht="31.5" x14ac:dyDescent="0.25">
      <c r="A142" s="34">
        <f>A140+1</f>
        <v>115</v>
      </c>
      <c r="B142" s="8" t="s">
        <v>142</v>
      </c>
      <c r="C142" s="9"/>
      <c r="D142" s="10"/>
      <c r="E142" s="35"/>
      <c r="F142" s="35"/>
      <c r="G142" s="10"/>
    </row>
    <row r="143" spans="1:7" ht="15.75" x14ac:dyDescent="0.25">
      <c r="A143" s="37"/>
      <c r="B143" s="8" t="s">
        <v>143</v>
      </c>
      <c r="C143" s="33" t="s">
        <v>144</v>
      </c>
      <c r="D143" s="15">
        <v>41</v>
      </c>
      <c r="E143" s="38">
        <v>55</v>
      </c>
      <c r="F143" s="38">
        <v>0</v>
      </c>
      <c r="G143" s="40">
        <f>F143/E143*100</f>
        <v>0</v>
      </c>
    </row>
    <row r="144" spans="1:7" ht="31.5" x14ac:dyDescent="0.25">
      <c r="A144" s="37"/>
      <c r="B144" s="8" t="s">
        <v>145</v>
      </c>
      <c r="C144" s="33"/>
      <c r="D144" s="15">
        <v>4</v>
      </c>
      <c r="E144" s="39">
        <v>1.1000000000000001</v>
      </c>
      <c r="F144" s="39">
        <v>0</v>
      </c>
      <c r="G144" s="40">
        <f>F144/E144*100</f>
        <v>0</v>
      </c>
    </row>
    <row r="145" spans="1:8" ht="15.75" x14ac:dyDescent="0.25">
      <c r="A145" s="37"/>
      <c r="B145" s="8" t="s">
        <v>146</v>
      </c>
      <c r="C145" s="33"/>
      <c r="D145" s="15">
        <v>28</v>
      </c>
      <c r="E145" s="38">
        <v>41.7</v>
      </c>
      <c r="F145" s="38">
        <v>71</v>
      </c>
      <c r="G145" s="40">
        <f>F145/E145*100</f>
        <v>170.26378896882491</v>
      </c>
    </row>
    <row r="146" spans="1:8" ht="49.5" customHeight="1" x14ac:dyDescent="0.25">
      <c r="A146" s="41"/>
      <c r="B146" s="8" t="s">
        <v>147</v>
      </c>
      <c r="C146" s="33"/>
      <c r="D146" s="15">
        <v>1</v>
      </c>
      <c r="E146" s="38">
        <v>2.2000000000000002</v>
      </c>
      <c r="F146" s="38">
        <v>29</v>
      </c>
      <c r="G146" s="40">
        <f>F146/E146*100</f>
        <v>1318.181818181818</v>
      </c>
    </row>
    <row r="147" spans="1:8" ht="177.75" customHeight="1" x14ac:dyDescent="0.25">
      <c r="A147" s="7">
        <f>A142+1</f>
        <v>116</v>
      </c>
      <c r="B147" s="8" t="s">
        <v>148</v>
      </c>
      <c r="C147" s="9" t="s">
        <v>15</v>
      </c>
      <c r="D147" s="9">
        <v>51</v>
      </c>
      <c r="E147" s="42">
        <v>0</v>
      </c>
      <c r="F147" s="42">
        <v>0</v>
      </c>
      <c r="G147" s="40">
        <v>0</v>
      </c>
    </row>
    <row r="148" spans="1:8" ht="15.75" x14ac:dyDescent="0.25">
      <c r="A148" s="7">
        <f>A147+1</f>
        <v>117</v>
      </c>
      <c r="B148" s="43" t="s">
        <v>54</v>
      </c>
      <c r="C148" s="9" t="s">
        <v>30</v>
      </c>
      <c r="D148" s="9">
        <v>2</v>
      </c>
      <c r="E148" s="42">
        <v>2</v>
      </c>
      <c r="F148" s="42">
        <v>2</v>
      </c>
      <c r="G148" s="40">
        <f>F148/E148*100</f>
        <v>100</v>
      </c>
    </row>
    <row r="149" spans="1:8" ht="20.25" customHeight="1" x14ac:dyDescent="0.25">
      <c r="A149" s="7">
        <f>A148+1</f>
        <v>118</v>
      </c>
      <c r="B149" s="43" t="s">
        <v>45</v>
      </c>
      <c r="C149" s="9" t="s">
        <v>33</v>
      </c>
      <c r="D149" s="36">
        <v>35840.720000000001</v>
      </c>
      <c r="E149" s="10">
        <v>46031</v>
      </c>
      <c r="F149" s="10">
        <v>45327.85</v>
      </c>
      <c r="G149" s="40">
        <f>F149/E149*100</f>
        <v>98.472442484412667</v>
      </c>
    </row>
    <row r="150" spans="1:8" ht="15" customHeight="1" x14ac:dyDescent="0.25">
      <c r="A150" s="74" t="s">
        <v>149</v>
      </c>
      <c r="B150" s="75"/>
      <c r="C150" s="75"/>
      <c r="D150" s="75"/>
      <c r="E150" s="75"/>
      <c r="F150" s="75"/>
      <c r="G150" s="76"/>
    </row>
    <row r="151" spans="1:8" ht="31.5" x14ac:dyDescent="0.25">
      <c r="A151" s="7">
        <f>A149+1</f>
        <v>119</v>
      </c>
      <c r="B151" s="8" t="s">
        <v>150</v>
      </c>
      <c r="C151" s="9" t="s">
        <v>62</v>
      </c>
      <c r="D151" s="10">
        <v>1982</v>
      </c>
      <c r="E151" s="10">
        <v>1980</v>
      </c>
      <c r="F151" s="10">
        <v>1627</v>
      </c>
      <c r="G151" s="15">
        <f>F151/E151*100</f>
        <v>82.171717171717177</v>
      </c>
    </row>
    <row r="152" spans="1:8" ht="15.75" x14ac:dyDescent="0.25">
      <c r="A152" s="81" t="s">
        <v>151</v>
      </c>
      <c r="B152" s="82"/>
      <c r="C152" s="82"/>
      <c r="D152" s="82"/>
      <c r="E152" s="82"/>
      <c r="F152" s="82"/>
      <c r="G152" s="83"/>
    </row>
    <row r="153" spans="1:8" ht="15.75" x14ac:dyDescent="0.25">
      <c r="A153" s="19"/>
      <c r="B153" s="44" t="s">
        <v>152</v>
      </c>
      <c r="C153" s="9"/>
      <c r="D153" s="10"/>
      <c r="E153" s="10"/>
      <c r="F153" s="45"/>
      <c r="G153" s="10"/>
    </row>
    <row r="154" spans="1:8" ht="15.75" x14ac:dyDescent="0.25">
      <c r="A154" s="7">
        <f>A151+1</f>
        <v>120</v>
      </c>
      <c r="B154" s="8" t="s">
        <v>153</v>
      </c>
      <c r="C154" s="9" t="s">
        <v>58</v>
      </c>
      <c r="D154" s="10">
        <v>465.2</v>
      </c>
      <c r="E154" s="15">
        <f>7.062*55+4.5+20+100+50</f>
        <v>562.91000000000008</v>
      </c>
      <c r="F154" s="15">
        <v>1117.26</v>
      </c>
      <c r="G154" s="15">
        <f>F154/E154*100</f>
        <v>198.47933062123604</v>
      </c>
      <c r="H154" s="46"/>
    </row>
    <row r="155" spans="1:8" ht="31.5" x14ac:dyDescent="0.25">
      <c r="A155" s="7">
        <f>A154+1</f>
        <v>121</v>
      </c>
      <c r="B155" s="18" t="s">
        <v>154</v>
      </c>
      <c r="C155" s="28" t="s">
        <v>155</v>
      </c>
      <c r="D155" s="10">
        <v>5.3470000000000004</v>
      </c>
      <c r="E155" s="10">
        <v>7.0620000000000003</v>
      </c>
      <c r="F155" s="10">
        <v>4.4749999999999996</v>
      </c>
      <c r="G155" s="15">
        <f>F155/E155*100</f>
        <v>63.367318040215224</v>
      </c>
    </row>
    <row r="156" spans="1:8" ht="47.25" x14ac:dyDescent="0.25">
      <c r="A156" s="92">
        <f>A155+1</f>
        <v>122</v>
      </c>
      <c r="B156" s="54" t="s">
        <v>156</v>
      </c>
      <c r="C156" s="55" t="s">
        <v>133</v>
      </c>
      <c r="D156" s="59">
        <v>26.2</v>
      </c>
      <c r="E156" s="59">
        <v>25.4</v>
      </c>
      <c r="F156" s="59">
        <v>25.7</v>
      </c>
      <c r="G156" s="59">
        <f>F156/E156*100</f>
        <v>101.18110236220473</v>
      </c>
    </row>
    <row r="157" spans="1:8" ht="33.75" customHeight="1" x14ac:dyDescent="0.25">
      <c r="A157" s="93"/>
      <c r="B157" s="94" t="s">
        <v>157</v>
      </c>
      <c r="C157" s="55" t="s">
        <v>133</v>
      </c>
      <c r="D157" s="57">
        <v>0.2</v>
      </c>
      <c r="E157" s="57">
        <v>0.28999999999999998</v>
      </c>
      <c r="F157" s="57">
        <v>0.18</v>
      </c>
      <c r="G157" s="59">
        <f>F157/E157*100</f>
        <v>62.068965517241381</v>
      </c>
    </row>
    <row r="158" spans="1:8" ht="33.75" customHeight="1" x14ac:dyDescent="0.25">
      <c r="A158" s="95">
        <f>A156+1</f>
        <v>123</v>
      </c>
      <c r="B158" s="88" t="s">
        <v>158</v>
      </c>
      <c r="C158" s="89" t="s">
        <v>159</v>
      </c>
      <c r="D158" s="57"/>
      <c r="E158" s="58">
        <v>0.56499999999999995</v>
      </c>
      <c r="F158" s="57">
        <v>1.7999999999999999E-2</v>
      </c>
      <c r="G158" s="59">
        <f>F158/E158*100</f>
        <v>3.1858407079646018</v>
      </c>
    </row>
    <row r="159" spans="1:8" ht="36.75" customHeight="1" x14ac:dyDescent="0.25">
      <c r="A159" s="95">
        <f>A158+1</f>
        <v>124</v>
      </c>
      <c r="B159" s="88" t="s">
        <v>160</v>
      </c>
      <c r="C159" s="89" t="s">
        <v>161</v>
      </c>
      <c r="D159" s="57"/>
      <c r="E159" s="96">
        <v>6.7000000000000002E-3</v>
      </c>
      <c r="F159" s="96">
        <v>4.4999999999999997E-3</v>
      </c>
      <c r="G159" s="59">
        <f t="shared" ref="G159:G160" si="10">F159/E159*100</f>
        <v>67.164179104477611</v>
      </c>
    </row>
    <row r="160" spans="1:8" ht="48.75" customHeight="1" x14ac:dyDescent="0.25">
      <c r="A160" s="95">
        <f>A159+1</f>
        <v>125</v>
      </c>
      <c r="B160" s="97" t="s">
        <v>162</v>
      </c>
      <c r="C160" s="89" t="s">
        <v>119</v>
      </c>
      <c r="D160" s="91">
        <v>0</v>
      </c>
      <c r="E160" s="91">
        <v>0</v>
      </c>
      <c r="F160" s="57">
        <v>0</v>
      </c>
      <c r="G160" s="59">
        <v>0</v>
      </c>
    </row>
    <row r="161" spans="1:7" ht="15.75" x14ac:dyDescent="0.25">
      <c r="A161" s="7">
        <v>114</v>
      </c>
      <c r="B161" s="47" t="s">
        <v>54</v>
      </c>
      <c r="C161" s="9" t="s">
        <v>55</v>
      </c>
      <c r="D161" s="10">
        <v>190</v>
      </c>
      <c r="E161" s="10">
        <v>235</v>
      </c>
      <c r="F161" s="10">
        <v>337</v>
      </c>
      <c r="G161" s="15">
        <f>F161/E161*100</f>
        <v>143.40425531914894</v>
      </c>
    </row>
    <row r="162" spans="1:7" ht="15.75" x14ac:dyDescent="0.25">
      <c r="A162" s="7">
        <v>115</v>
      </c>
      <c r="B162" s="8" t="s">
        <v>45</v>
      </c>
      <c r="C162" s="9" t="s">
        <v>33</v>
      </c>
      <c r="D162" s="10">
        <v>37825</v>
      </c>
      <c r="E162" s="10">
        <v>39820</v>
      </c>
      <c r="F162" s="10">
        <f>(109766.4+35000)/2</f>
        <v>72383.199999999997</v>
      </c>
      <c r="G162" s="15">
        <f>F162/E162*100</f>
        <v>181.77599196383727</v>
      </c>
    </row>
    <row r="163" spans="1:7" ht="15" customHeight="1" x14ac:dyDescent="0.25">
      <c r="A163" s="68" t="s">
        <v>163</v>
      </c>
      <c r="B163" s="69"/>
      <c r="C163" s="69"/>
      <c r="D163" s="69"/>
      <c r="E163" s="69"/>
      <c r="F163" s="69"/>
      <c r="G163" s="70"/>
    </row>
    <row r="164" spans="1:7" ht="97.5" customHeight="1" x14ac:dyDescent="0.25">
      <c r="A164" s="95">
        <f>A162+1</f>
        <v>116</v>
      </c>
      <c r="B164" s="54" t="s">
        <v>164</v>
      </c>
      <c r="C164" s="55" t="s">
        <v>15</v>
      </c>
      <c r="D164" s="56">
        <v>100</v>
      </c>
      <c r="E164" s="56">
        <v>99</v>
      </c>
      <c r="F164" s="56">
        <v>100</v>
      </c>
      <c r="G164" s="59">
        <f>F164/E164*100</f>
        <v>101.01010101010101</v>
      </c>
    </row>
    <row r="165" spans="1:7" ht="305.25" customHeight="1" x14ac:dyDescent="0.25">
      <c r="A165" s="95">
        <f t="shared" ref="A165:A173" si="11">A164+1</f>
        <v>117</v>
      </c>
      <c r="B165" s="54" t="s">
        <v>165</v>
      </c>
      <c r="C165" s="55" t="s">
        <v>15</v>
      </c>
      <c r="D165" s="56">
        <v>40</v>
      </c>
      <c r="E165" s="56">
        <v>40</v>
      </c>
      <c r="F165" s="56">
        <v>50</v>
      </c>
      <c r="G165" s="59">
        <f t="shared" ref="G165:G167" si="12">F165/E165*100</f>
        <v>125</v>
      </c>
    </row>
    <row r="166" spans="1:7" ht="86.25" customHeight="1" x14ac:dyDescent="0.25">
      <c r="A166" s="95">
        <f t="shared" si="11"/>
        <v>118</v>
      </c>
      <c r="B166" s="54" t="s">
        <v>166</v>
      </c>
      <c r="C166" s="55" t="s">
        <v>15</v>
      </c>
      <c r="D166" s="56">
        <v>100</v>
      </c>
      <c r="E166" s="56">
        <v>100</v>
      </c>
      <c r="F166" s="56">
        <v>100</v>
      </c>
      <c r="G166" s="59">
        <f t="shared" si="12"/>
        <v>100</v>
      </c>
    </row>
    <row r="167" spans="1:7" ht="95.25" customHeight="1" x14ac:dyDescent="0.25">
      <c r="A167" s="95">
        <f t="shared" si="11"/>
        <v>119</v>
      </c>
      <c r="B167" s="54" t="s">
        <v>167</v>
      </c>
      <c r="C167" s="55" t="s">
        <v>15</v>
      </c>
      <c r="D167" s="56">
        <v>1.5</v>
      </c>
      <c r="E167" s="56">
        <v>6.6</v>
      </c>
      <c r="F167" s="61">
        <v>5.5</v>
      </c>
      <c r="G167" s="59">
        <f t="shared" si="12"/>
        <v>83.333333333333343</v>
      </c>
    </row>
    <row r="168" spans="1:7" ht="82.5" customHeight="1" x14ac:dyDescent="0.25">
      <c r="A168" s="53">
        <f t="shared" si="11"/>
        <v>120</v>
      </c>
      <c r="B168" s="54" t="s">
        <v>168</v>
      </c>
      <c r="C168" s="55" t="s">
        <v>15</v>
      </c>
      <c r="D168" s="56">
        <v>92.7</v>
      </c>
      <c r="E168" s="56">
        <v>92.7</v>
      </c>
      <c r="F168" s="98">
        <v>92.4</v>
      </c>
      <c r="G168" s="59">
        <f>F169/E168*100</f>
        <v>0</v>
      </c>
    </row>
    <row r="169" spans="1:7" ht="33" customHeight="1" x14ac:dyDescent="0.25">
      <c r="A169" s="53">
        <f t="shared" si="11"/>
        <v>121</v>
      </c>
      <c r="B169" s="54" t="s">
        <v>169</v>
      </c>
      <c r="C169" s="55" t="s">
        <v>15</v>
      </c>
      <c r="D169" s="56">
        <v>60.4</v>
      </c>
      <c r="E169" s="56">
        <v>60.4</v>
      </c>
      <c r="F169" s="56"/>
      <c r="G169" s="59">
        <v>0</v>
      </c>
    </row>
    <row r="170" spans="1:7" ht="51.75" customHeight="1" x14ac:dyDescent="0.25">
      <c r="A170" s="53">
        <f t="shared" si="11"/>
        <v>122</v>
      </c>
      <c r="B170" s="54" t="s">
        <v>170</v>
      </c>
      <c r="C170" s="55" t="s">
        <v>15</v>
      </c>
      <c r="D170" s="57">
        <v>5.6</v>
      </c>
      <c r="E170" s="57">
        <v>5.6</v>
      </c>
      <c r="F170" s="57">
        <v>4.3</v>
      </c>
      <c r="G170" s="59">
        <f>F170/E170*100</f>
        <v>76.785714285714292</v>
      </c>
    </row>
    <row r="171" spans="1:7" ht="45" customHeight="1" x14ac:dyDescent="0.25">
      <c r="A171" s="53">
        <f t="shared" si="11"/>
        <v>123</v>
      </c>
      <c r="B171" s="54" t="s">
        <v>171</v>
      </c>
      <c r="C171" s="55" t="s">
        <v>15</v>
      </c>
      <c r="D171" s="56">
        <v>21</v>
      </c>
      <c r="E171" s="56">
        <v>20</v>
      </c>
      <c r="F171" s="56">
        <v>50</v>
      </c>
      <c r="G171" s="59">
        <f>F171/E171*100</f>
        <v>250</v>
      </c>
    </row>
    <row r="172" spans="1:7" ht="15.75" x14ac:dyDescent="0.25">
      <c r="A172" s="53">
        <f t="shared" si="11"/>
        <v>124</v>
      </c>
      <c r="B172" s="54" t="s">
        <v>54</v>
      </c>
      <c r="C172" s="55" t="s">
        <v>55</v>
      </c>
      <c r="D172" s="56">
        <v>485</v>
      </c>
      <c r="E172" s="56">
        <v>538</v>
      </c>
      <c r="F172" s="56">
        <v>506</v>
      </c>
      <c r="G172" s="59">
        <f>F172/E172*100</f>
        <v>94.05204460966543</v>
      </c>
    </row>
    <row r="173" spans="1:7" ht="15.75" x14ac:dyDescent="0.25">
      <c r="A173" s="53">
        <f t="shared" si="11"/>
        <v>125</v>
      </c>
      <c r="B173" s="54" t="s">
        <v>45</v>
      </c>
      <c r="C173" s="55" t="s">
        <v>33</v>
      </c>
      <c r="D173" s="59">
        <v>49000</v>
      </c>
      <c r="E173" s="59">
        <v>47696</v>
      </c>
      <c r="F173" s="59">
        <v>56135</v>
      </c>
      <c r="G173" s="59">
        <f>F173/E173*100</f>
        <v>117.69330761489434</v>
      </c>
    </row>
    <row r="174" spans="1:7" ht="15" customHeight="1" x14ac:dyDescent="0.25">
      <c r="A174" s="99" t="s">
        <v>172</v>
      </c>
      <c r="B174" s="100"/>
      <c r="C174" s="100"/>
      <c r="D174" s="100"/>
      <c r="E174" s="100"/>
      <c r="F174" s="100"/>
      <c r="G174" s="101"/>
    </row>
    <row r="175" spans="1:7" s="102" customFormat="1" ht="15.75" x14ac:dyDescent="0.25">
      <c r="A175" s="53"/>
      <c r="B175" s="54" t="s">
        <v>173</v>
      </c>
      <c r="C175" s="55" t="s">
        <v>109</v>
      </c>
      <c r="D175" s="59"/>
      <c r="E175" s="59">
        <v>171</v>
      </c>
      <c r="F175" s="59">
        <v>185</v>
      </c>
      <c r="G175" s="59"/>
    </row>
    <row r="176" spans="1:7" ht="15" customHeight="1" x14ac:dyDescent="0.25">
      <c r="A176" s="68" t="s">
        <v>174</v>
      </c>
      <c r="B176" s="69"/>
      <c r="C176" s="69"/>
      <c r="D176" s="69"/>
      <c r="E176" s="69"/>
      <c r="F176" s="69"/>
      <c r="G176" s="70"/>
    </row>
    <row r="177" spans="1:7" s="102" customFormat="1" ht="15.75" x14ac:dyDescent="0.25">
      <c r="A177" s="53">
        <f>A173+1</f>
        <v>126</v>
      </c>
      <c r="B177" s="54" t="s">
        <v>175</v>
      </c>
      <c r="C177" s="55" t="s">
        <v>176</v>
      </c>
      <c r="D177" s="56" t="s">
        <v>177</v>
      </c>
      <c r="E177" s="56" t="s">
        <v>177</v>
      </c>
      <c r="F177" s="56">
        <v>0</v>
      </c>
      <c r="G177" s="59">
        <v>0</v>
      </c>
    </row>
    <row r="178" spans="1:7" s="102" customFormat="1" ht="15.75" x14ac:dyDescent="0.25">
      <c r="A178" s="53">
        <f t="shared" ref="A178:A184" si="13">A177+1</f>
        <v>127</v>
      </c>
      <c r="B178" s="54" t="s">
        <v>178</v>
      </c>
      <c r="C178" s="55" t="s">
        <v>176</v>
      </c>
      <c r="D178" s="56" t="s">
        <v>177</v>
      </c>
      <c r="E178" s="56" t="s">
        <v>177</v>
      </c>
      <c r="F178" s="56">
        <v>0</v>
      </c>
      <c r="G178" s="59">
        <v>0</v>
      </c>
    </row>
    <row r="179" spans="1:7" s="102" customFormat="1" ht="15.75" x14ac:dyDescent="0.25">
      <c r="A179" s="53">
        <f t="shared" si="13"/>
        <v>128</v>
      </c>
      <c r="B179" s="103" t="s">
        <v>179</v>
      </c>
      <c r="C179" s="55" t="s">
        <v>180</v>
      </c>
      <c r="D179" s="56" t="s">
        <v>177</v>
      </c>
      <c r="E179" s="56" t="s">
        <v>177</v>
      </c>
      <c r="F179" s="56">
        <v>0</v>
      </c>
      <c r="G179" s="59">
        <v>0</v>
      </c>
    </row>
    <row r="180" spans="1:7" s="102" customFormat="1" ht="94.5" x14ac:dyDescent="0.25">
      <c r="A180" s="53">
        <f t="shared" si="13"/>
        <v>129</v>
      </c>
      <c r="B180" s="54" t="s">
        <v>181</v>
      </c>
      <c r="C180" s="55" t="s">
        <v>15</v>
      </c>
      <c r="D180" s="56">
        <v>27.43</v>
      </c>
      <c r="E180" s="56">
        <v>27.43</v>
      </c>
      <c r="F180" s="56">
        <v>27.43</v>
      </c>
      <c r="G180" s="59">
        <f>F180/E180*100</f>
        <v>100</v>
      </c>
    </row>
    <row r="181" spans="1:7" s="102" customFormat="1" ht="34.5" customHeight="1" x14ac:dyDescent="0.25">
      <c r="A181" s="53">
        <f t="shared" si="13"/>
        <v>130</v>
      </c>
      <c r="B181" s="54" t="s">
        <v>182</v>
      </c>
      <c r="C181" s="55" t="s">
        <v>183</v>
      </c>
      <c r="D181" s="56">
        <v>1.7</v>
      </c>
      <c r="E181" s="56">
        <v>1.9</v>
      </c>
      <c r="F181" s="56">
        <v>2.0499999999999998</v>
      </c>
      <c r="G181" s="59">
        <f>F181/E181*100</f>
        <v>107.89473684210526</v>
      </c>
    </row>
    <row r="182" spans="1:7" s="102" customFormat="1" ht="47.25" x14ac:dyDescent="0.25">
      <c r="A182" s="53">
        <f t="shared" si="13"/>
        <v>131</v>
      </c>
      <c r="B182" s="54" t="s">
        <v>184</v>
      </c>
      <c r="C182" s="55" t="s">
        <v>185</v>
      </c>
      <c r="D182" s="56">
        <v>4.7</v>
      </c>
      <c r="E182" s="56">
        <v>4.5</v>
      </c>
      <c r="F182" s="56">
        <v>4.72</v>
      </c>
      <c r="G182" s="59">
        <f>F182/E182*100</f>
        <v>104.88888888888887</v>
      </c>
    </row>
    <row r="183" spans="1:7" s="102" customFormat="1" ht="15.75" x14ac:dyDescent="0.25">
      <c r="A183" s="53">
        <f t="shared" si="13"/>
        <v>132</v>
      </c>
      <c r="B183" s="54" t="s">
        <v>186</v>
      </c>
      <c r="C183" s="55" t="s">
        <v>55</v>
      </c>
      <c r="D183" s="56">
        <v>3984</v>
      </c>
      <c r="E183" s="56">
        <v>3914</v>
      </c>
      <c r="F183" s="56">
        <v>3887</v>
      </c>
      <c r="G183" s="59">
        <f>F183/E183*100</f>
        <v>99.310168625447119</v>
      </c>
    </row>
    <row r="184" spans="1:7" ht="15.75" x14ac:dyDescent="0.25">
      <c r="A184" s="7">
        <f t="shared" si="13"/>
        <v>133</v>
      </c>
      <c r="B184" s="8" t="s">
        <v>37</v>
      </c>
      <c r="C184" s="9" t="s">
        <v>33</v>
      </c>
      <c r="D184" s="29">
        <v>69914</v>
      </c>
      <c r="E184" s="11">
        <v>76077.399999999994</v>
      </c>
      <c r="F184" s="11">
        <v>80594.5</v>
      </c>
      <c r="G184" s="15">
        <f>F184/E184*100</f>
        <v>105.93750575072229</v>
      </c>
    </row>
    <row r="185" spans="1:7" ht="15" customHeight="1" x14ac:dyDescent="0.25">
      <c r="A185" s="68" t="s">
        <v>187</v>
      </c>
      <c r="B185" s="69"/>
      <c r="C185" s="69"/>
      <c r="D185" s="69"/>
      <c r="E185" s="69"/>
      <c r="F185" s="69"/>
      <c r="G185" s="70"/>
    </row>
    <row r="186" spans="1:7" ht="15.75" x14ac:dyDescent="0.25">
      <c r="A186" s="7">
        <f>A184+1</f>
        <v>134</v>
      </c>
      <c r="B186" s="8" t="s">
        <v>188</v>
      </c>
      <c r="C186" s="9" t="s">
        <v>58</v>
      </c>
      <c r="D186" s="10">
        <v>162</v>
      </c>
      <c r="E186" s="10">
        <v>167</v>
      </c>
      <c r="F186" s="10">
        <v>172</v>
      </c>
      <c r="G186" s="15">
        <f>F186/E186*100</f>
        <v>102.9940119760479</v>
      </c>
    </row>
    <row r="187" spans="1:7" ht="31.5" x14ac:dyDescent="0.25">
      <c r="A187" s="7">
        <f>A186+1</f>
        <v>135</v>
      </c>
      <c r="B187" s="8" t="s">
        <v>189</v>
      </c>
      <c r="C187" s="9" t="s">
        <v>55</v>
      </c>
      <c r="D187" s="10">
        <v>1142</v>
      </c>
      <c r="E187" s="29">
        <f>(19852+4800+2410)/23.577</f>
        <v>1147.8135471009882</v>
      </c>
      <c r="F187" s="29">
        <f>(19795+3849+2478+697)/24.395</f>
        <v>1099.3646238983399</v>
      </c>
      <c r="G187" s="15">
        <f>F187/E187*100</f>
        <v>95.779024970996829</v>
      </c>
    </row>
    <row r="188" spans="1:7" ht="15.75" x14ac:dyDescent="0.25">
      <c r="A188" s="7">
        <f>A187+1</f>
        <v>136</v>
      </c>
      <c r="B188" s="8" t="s">
        <v>54</v>
      </c>
      <c r="C188" s="9" t="s">
        <v>55</v>
      </c>
      <c r="D188" s="10">
        <v>39</v>
      </c>
      <c r="E188" s="10">
        <v>41</v>
      </c>
      <c r="F188" s="10">
        <v>121</v>
      </c>
      <c r="G188" s="15">
        <f>F188/E188*100</f>
        <v>295.1219512195122</v>
      </c>
    </row>
    <row r="189" spans="1:7" ht="15.75" x14ac:dyDescent="0.25">
      <c r="A189" s="7">
        <f>A188+1</f>
        <v>137</v>
      </c>
      <c r="B189" s="43" t="s">
        <v>45</v>
      </c>
      <c r="C189" s="9" t="s">
        <v>33</v>
      </c>
      <c r="D189" s="10">
        <v>35006</v>
      </c>
      <c r="E189" s="10">
        <f>(31600+58495.4)/2</f>
        <v>45047.7</v>
      </c>
      <c r="F189" s="10">
        <f>(34139+61242)/2</f>
        <v>47690.5</v>
      </c>
      <c r="G189" s="15">
        <f>F189/E189*100</f>
        <v>105.86667021845733</v>
      </c>
    </row>
    <row r="190" spans="1:7" ht="15.75" x14ac:dyDescent="0.25">
      <c r="A190" s="12" t="s">
        <v>190</v>
      </c>
      <c r="B190" s="13"/>
      <c r="C190" s="13"/>
      <c r="D190" s="13"/>
      <c r="E190" s="13"/>
      <c r="F190" s="13"/>
      <c r="G190" s="104"/>
    </row>
    <row r="191" spans="1:7" ht="31.5" x14ac:dyDescent="0.25">
      <c r="A191" s="7">
        <v>134</v>
      </c>
      <c r="B191" s="30" t="s">
        <v>191</v>
      </c>
      <c r="C191" s="31" t="s">
        <v>176</v>
      </c>
      <c r="D191" s="49">
        <v>3.9860000000000002</v>
      </c>
      <c r="E191" s="7"/>
      <c r="F191" s="50">
        <v>0</v>
      </c>
      <c r="G191" s="51">
        <v>0</v>
      </c>
    </row>
    <row r="192" spans="1:7" ht="15.75" x14ac:dyDescent="0.25">
      <c r="A192" s="7">
        <v>135</v>
      </c>
      <c r="B192" s="24" t="s">
        <v>192</v>
      </c>
      <c r="C192" s="25" t="s">
        <v>193</v>
      </c>
      <c r="D192" s="7">
        <v>0</v>
      </c>
      <c r="E192" s="7"/>
      <c r="F192" s="7">
        <v>0</v>
      </c>
      <c r="G192" s="51">
        <v>0</v>
      </c>
    </row>
  </sheetData>
  <mergeCells count="32">
    <mergeCell ref="A190:G190"/>
    <mergeCell ref="A141:G141"/>
    <mergeCell ref="A150:G150"/>
    <mergeCell ref="A163:G163"/>
    <mergeCell ref="A174:G174"/>
    <mergeCell ref="A176:G176"/>
    <mergeCell ref="A185:G185"/>
    <mergeCell ref="A82:G82"/>
    <mergeCell ref="A83:G83"/>
    <mergeCell ref="A85:G85"/>
    <mergeCell ref="A109:G109"/>
    <mergeCell ref="A126:G126"/>
    <mergeCell ref="A135:G135"/>
    <mergeCell ref="A152:G152"/>
    <mergeCell ref="A156:A157"/>
    <mergeCell ref="A40:G40"/>
    <mergeCell ref="A36:G36"/>
    <mergeCell ref="A32:G32"/>
    <mergeCell ref="A28:G28"/>
    <mergeCell ref="A44:G44"/>
    <mergeCell ref="A48:G48"/>
    <mergeCell ref="A52:G52"/>
    <mergeCell ref="A57:G57"/>
    <mergeCell ref="A1:G1"/>
    <mergeCell ref="A10:G10"/>
    <mergeCell ref="C129:C131"/>
    <mergeCell ref="A142:A146"/>
    <mergeCell ref="C143:C146"/>
    <mergeCell ref="A24:G24"/>
    <mergeCell ref="A3:G3"/>
    <mergeCell ref="A63:G63"/>
    <mergeCell ref="A71:G71"/>
  </mergeCells>
  <pageMargins left="0.70866141732283472" right="0.70866141732283472" top="0.74803149606299213" bottom="0.74803149606299213" header="0.31496062992125984" footer="0.31496062992125984"/>
  <pageSetup paperSize="9" scale="71" fitToHeight="8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Ринчинова</dc:creator>
  <cp:lastModifiedBy>Ринчинова</cp:lastModifiedBy>
  <cp:lastPrinted>2024-12-18T08:00:23Z</cp:lastPrinted>
  <dcterms:created xsi:type="dcterms:W3CDTF">2024-12-18T07:40:49Z</dcterms:created>
  <dcterms:modified xsi:type="dcterms:W3CDTF">2024-12-18T08:02:47Z</dcterms:modified>
</cp:coreProperties>
</file>