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декабрь" sheetId="1" r:id="rId1"/>
    <sheet name="декабрь 12,12" sheetId="3" r:id="rId2"/>
    <sheet name="декабрь 13.12" sheetId="4" r:id="rId3"/>
    <sheet name="ноябрь" sheetId="2" r:id="rId4"/>
  </sheets>
  <definedNames>
    <definedName name="_xlnm.Print_Area" localSheetId="2">'декабрь 13.12'!$A$1:$N$312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11" i="4" l="1"/>
  <c r="M311" i="4"/>
  <c r="L311" i="4"/>
  <c r="K311" i="4"/>
  <c r="J311" i="4"/>
  <c r="I311" i="4"/>
  <c r="H311" i="4"/>
  <c r="G311" i="4"/>
  <c r="F311" i="4"/>
  <c r="H308" i="4"/>
  <c r="G308" i="4"/>
  <c r="N304" i="4"/>
  <c r="M304" i="4"/>
  <c r="M309" i="4" s="1"/>
  <c r="L304" i="4"/>
  <c r="K304" i="4"/>
  <c r="K248" i="4" s="1"/>
  <c r="J304" i="4"/>
  <c r="I304" i="4"/>
  <c r="H304" i="4"/>
  <c r="G304" i="4"/>
  <c r="F304" i="4"/>
  <c r="N303" i="4"/>
  <c r="N308" i="4" s="1"/>
  <c r="M303" i="4"/>
  <c r="M308" i="4" s="1"/>
  <c r="L303" i="4"/>
  <c r="L247" i="4" s="1"/>
  <c r="K303" i="4"/>
  <c r="K247" i="4" s="1"/>
  <c r="J303" i="4"/>
  <c r="I303" i="4"/>
  <c r="H303" i="4"/>
  <c r="G303" i="4"/>
  <c r="F303" i="4"/>
  <c r="F308" i="4" s="1"/>
  <c r="N278" i="4"/>
  <c r="N305" i="4" s="1"/>
  <c r="M278" i="4"/>
  <c r="L278" i="4"/>
  <c r="K278" i="4"/>
  <c r="J278" i="4"/>
  <c r="I278" i="4"/>
  <c r="H278" i="4"/>
  <c r="G278" i="4"/>
  <c r="G305" i="4" s="1"/>
  <c r="F278" i="4"/>
  <c r="F305" i="4" s="1"/>
  <c r="N270" i="4"/>
  <c r="M270" i="4"/>
  <c r="L270" i="4"/>
  <c r="K270" i="4"/>
  <c r="K305" i="4" s="1"/>
  <c r="J270" i="4"/>
  <c r="J305" i="4" s="1"/>
  <c r="J249" i="4" s="1"/>
  <c r="I270" i="4"/>
  <c r="I305" i="4" s="1"/>
  <c r="I249" i="4" s="1"/>
  <c r="H270" i="4"/>
  <c r="G270" i="4"/>
  <c r="F270" i="4"/>
  <c r="N250" i="4"/>
  <c r="M250" i="4"/>
  <c r="L250" i="4"/>
  <c r="K250" i="4"/>
  <c r="J250" i="4"/>
  <c r="I250" i="4"/>
  <c r="H250" i="4"/>
  <c r="G250" i="4"/>
  <c r="F250" i="4"/>
  <c r="N248" i="4"/>
  <c r="M248" i="4"/>
  <c r="L248" i="4"/>
  <c r="I248" i="4"/>
  <c r="H248" i="4"/>
  <c r="G248" i="4"/>
  <c r="F248" i="4"/>
  <c r="N247" i="4"/>
  <c r="M247" i="4"/>
  <c r="J247" i="4"/>
  <c r="I247" i="4"/>
  <c r="H247" i="4"/>
  <c r="G247" i="4"/>
  <c r="F247" i="4"/>
  <c r="N236" i="4"/>
  <c r="N210" i="4" s="1"/>
  <c r="M236" i="4"/>
  <c r="M210" i="4" s="1"/>
  <c r="M208" i="4" s="1"/>
  <c r="L236" i="4"/>
  <c r="K236" i="4"/>
  <c r="J236" i="4"/>
  <c r="I236" i="4"/>
  <c r="H236" i="4"/>
  <c r="G236" i="4"/>
  <c r="G210" i="4" s="1"/>
  <c r="F236" i="4"/>
  <c r="F210" i="4" s="1"/>
  <c r="N235" i="4"/>
  <c r="N209" i="4" s="1"/>
  <c r="N208" i="4" s="1"/>
  <c r="M235" i="4"/>
  <c r="L235" i="4"/>
  <c r="L233" i="4" s="1"/>
  <c r="K235" i="4"/>
  <c r="K233" i="4" s="1"/>
  <c r="J235" i="4"/>
  <c r="I235" i="4"/>
  <c r="I309" i="4" s="1"/>
  <c r="H235" i="4"/>
  <c r="H309" i="4" s="1"/>
  <c r="G235" i="4"/>
  <c r="G209" i="4" s="1"/>
  <c r="F235" i="4"/>
  <c r="F209" i="4" s="1"/>
  <c r="F208" i="4" s="1"/>
  <c r="J233" i="4"/>
  <c r="I233" i="4"/>
  <c r="H233" i="4"/>
  <c r="G233" i="4"/>
  <c r="N220" i="4"/>
  <c r="M220" i="4"/>
  <c r="L220" i="4"/>
  <c r="K220" i="4"/>
  <c r="J220" i="4"/>
  <c r="I220" i="4"/>
  <c r="H220" i="4"/>
  <c r="H212" i="4" s="1"/>
  <c r="G220" i="4"/>
  <c r="F220" i="4"/>
  <c r="N213" i="4"/>
  <c r="N212" i="4" s="1"/>
  <c r="M213" i="4"/>
  <c r="L213" i="4"/>
  <c r="K213" i="4"/>
  <c r="J213" i="4"/>
  <c r="I213" i="4"/>
  <c r="I212" i="4" s="1"/>
  <c r="H213" i="4"/>
  <c r="G213" i="4"/>
  <c r="F213" i="4"/>
  <c r="F212" i="4" s="1"/>
  <c r="M212" i="4"/>
  <c r="L212" i="4"/>
  <c r="K212" i="4"/>
  <c r="J212" i="4"/>
  <c r="G212" i="4"/>
  <c r="M211" i="4"/>
  <c r="L211" i="4"/>
  <c r="K211" i="4"/>
  <c r="J211" i="4"/>
  <c r="J208" i="4" s="1"/>
  <c r="I211" i="4"/>
  <c r="H211" i="4"/>
  <c r="G211" i="4"/>
  <c r="F211" i="4"/>
  <c r="L210" i="4"/>
  <c r="K210" i="4"/>
  <c r="K208" i="4" s="1"/>
  <c r="J210" i="4"/>
  <c r="I210" i="4"/>
  <c r="H210" i="4"/>
  <c r="M209" i="4"/>
  <c r="K209" i="4"/>
  <c r="J209" i="4"/>
  <c r="I209" i="4"/>
  <c r="I208" i="4" s="1"/>
  <c r="N197" i="4"/>
  <c r="M197" i="4"/>
  <c r="M176" i="4" s="1"/>
  <c r="L197" i="4"/>
  <c r="K197" i="4"/>
  <c r="J197" i="4"/>
  <c r="J176" i="4" s="1"/>
  <c r="J174" i="4" s="1"/>
  <c r="I197" i="4"/>
  <c r="I194" i="4" s="1"/>
  <c r="H197" i="4"/>
  <c r="H176" i="4" s="1"/>
  <c r="G197" i="4"/>
  <c r="G194" i="4" s="1"/>
  <c r="F197" i="4"/>
  <c r="N196" i="4"/>
  <c r="N175" i="4" s="1"/>
  <c r="M196" i="4"/>
  <c r="L196" i="4"/>
  <c r="K196" i="4"/>
  <c r="K175" i="4" s="1"/>
  <c r="J196" i="4"/>
  <c r="I196" i="4"/>
  <c r="I175" i="4" s="1"/>
  <c r="H196" i="4"/>
  <c r="G196" i="4"/>
  <c r="F196" i="4"/>
  <c r="F175" i="4" s="1"/>
  <c r="N194" i="4"/>
  <c r="L194" i="4"/>
  <c r="K194" i="4"/>
  <c r="J194" i="4"/>
  <c r="F194" i="4"/>
  <c r="N190" i="4"/>
  <c r="M190" i="4"/>
  <c r="L190" i="4"/>
  <c r="K190" i="4"/>
  <c r="J190" i="4"/>
  <c r="I190" i="4"/>
  <c r="H190" i="4"/>
  <c r="G190" i="4"/>
  <c r="F190" i="4"/>
  <c r="N179" i="4"/>
  <c r="N178" i="4" s="1"/>
  <c r="M179" i="4"/>
  <c r="L179" i="4"/>
  <c r="K179" i="4"/>
  <c r="K178" i="4" s="1"/>
  <c r="J179" i="4"/>
  <c r="I179" i="4"/>
  <c r="H179" i="4"/>
  <c r="H178" i="4" s="1"/>
  <c r="G179" i="4"/>
  <c r="F179" i="4"/>
  <c r="F178" i="4" s="1"/>
  <c r="M178" i="4"/>
  <c r="L178" i="4"/>
  <c r="I178" i="4"/>
  <c r="G178" i="4"/>
  <c r="N177" i="4"/>
  <c r="M177" i="4"/>
  <c r="L177" i="4"/>
  <c r="K177" i="4"/>
  <c r="J177" i="4"/>
  <c r="I177" i="4"/>
  <c r="H177" i="4"/>
  <c r="G177" i="4"/>
  <c r="F177" i="4"/>
  <c r="N176" i="4"/>
  <c r="L176" i="4"/>
  <c r="K176" i="4"/>
  <c r="I176" i="4"/>
  <c r="F176" i="4"/>
  <c r="M175" i="4"/>
  <c r="L175" i="4"/>
  <c r="L174" i="4" s="1"/>
  <c r="J175" i="4"/>
  <c r="G175" i="4"/>
  <c r="J164" i="4"/>
  <c r="J65" i="4" s="1"/>
  <c r="I164" i="4"/>
  <c r="I161" i="4" s="1"/>
  <c r="N163" i="4"/>
  <c r="M163" i="4"/>
  <c r="L163" i="4"/>
  <c r="L64" i="4" s="1"/>
  <c r="K163" i="4"/>
  <c r="K64" i="4" s="1"/>
  <c r="J163" i="4"/>
  <c r="J161" i="4" s="1"/>
  <c r="I163" i="4"/>
  <c r="H163" i="4"/>
  <c r="G163" i="4"/>
  <c r="F163" i="4"/>
  <c r="N162" i="4"/>
  <c r="M162" i="4"/>
  <c r="L162" i="4"/>
  <c r="L63" i="4" s="1"/>
  <c r="K162" i="4"/>
  <c r="J162" i="4"/>
  <c r="J308" i="4" s="1"/>
  <c r="I162" i="4"/>
  <c r="I308" i="4" s="1"/>
  <c r="H162" i="4"/>
  <c r="G162" i="4"/>
  <c r="F162" i="4"/>
  <c r="N151" i="4"/>
  <c r="N164" i="4" s="1"/>
  <c r="M151" i="4"/>
  <c r="M164" i="4" s="1"/>
  <c r="L151" i="4"/>
  <c r="K151" i="4"/>
  <c r="J151" i="4"/>
  <c r="I151" i="4"/>
  <c r="H151" i="4"/>
  <c r="G151" i="4"/>
  <c r="F151" i="4"/>
  <c r="F164" i="4" s="1"/>
  <c r="N129" i="4"/>
  <c r="N104" i="4" s="1"/>
  <c r="M129" i="4"/>
  <c r="L129" i="4"/>
  <c r="L164" i="4" s="1"/>
  <c r="K129" i="4"/>
  <c r="K164" i="4" s="1"/>
  <c r="K65" i="4" s="1"/>
  <c r="J129" i="4"/>
  <c r="I129" i="4"/>
  <c r="H129" i="4"/>
  <c r="G129" i="4"/>
  <c r="F129" i="4"/>
  <c r="N119" i="4"/>
  <c r="M119" i="4"/>
  <c r="L119" i="4"/>
  <c r="K119" i="4"/>
  <c r="J119" i="4"/>
  <c r="I119" i="4"/>
  <c r="H119" i="4"/>
  <c r="G119" i="4"/>
  <c r="G104" i="4" s="1"/>
  <c r="F119" i="4"/>
  <c r="N105" i="4"/>
  <c r="M105" i="4"/>
  <c r="M104" i="4" s="1"/>
  <c r="L105" i="4"/>
  <c r="K105" i="4"/>
  <c r="J105" i="4"/>
  <c r="I105" i="4"/>
  <c r="H105" i="4"/>
  <c r="G105" i="4"/>
  <c r="F105" i="4"/>
  <c r="F104" i="4" s="1"/>
  <c r="L104" i="4"/>
  <c r="K104" i="4"/>
  <c r="J104" i="4"/>
  <c r="I104" i="4"/>
  <c r="N81" i="4"/>
  <c r="M81" i="4"/>
  <c r="L81" i="4"/>
  <c r="L67" i="4" s="1"/>
  <c r="K81" i="4"/>
  <c r="J81" i="4"/>
  <c r="J67" i="4" s="1"/>
  <c r="I81" i="4"/>
  <c r="H81" i="4"/>
  <c r="G81" i="4"/>
  <c r="F81" i="4"/>
  <c r="N68" i="4"/>
  <c r="M68" i="4"/>
  <c r="L68" i="4"/>
  <c r="K68" i="4"/>
  <c r="K67" i="4" s="1"/>
  <c r="J68" i="4"/>
  <c r="I68" i="4"/>
  <c r="I67" i="4" s="1"/>
  <c r="H68" i="4"/>
  <c r="H67" i="4" s="1"/>
  <c r="G68" i="4"/>
  <c r="F68" i="4"/>
  <c r="F67" i="4" s="1"/>
  <c r="N67" i="4"/>
  <c r="M67" i="4"/>
  <c r="G67" i="4"/>
  <c r="N66" i="4"/>
  <c r="M66" i="4"/>
  <c r="L66" i="4"/>
  <c r="K66" i="4"/>
  <c r="J66" i="4"/>
  <c r="I66" i="4"/>
  <c r="H66" i="4"/>
  <c r="G66" i="4"/>
  <c r="F66" i="4"/>
  <c r="N64" i="4"/>
  <c r="M64" i="4"/>
  <c r="I64" i="4"/>
  <c r="H64" i="4"/>
  <c r="G64" i="4"/>
  <c r="F64" i="4"/>
  <c r="N63" i="4"/>
  <c r="M63" i="4"/>
  <c r="J63" i="4"/>
  <c r="I63" i="4"/>
  <c r="H63" i="4"/>
  <c r="G63" i="4"/>
  <c r="F63" i="4"/>
  <c r="N51" i="4"/>
  <c r="M51" i="4"/>
  <c r="L51" i="4"/>
  <c r="K51" i="4"/>
  <c r="J51" i="4"/>
  <c r="I51" i="4"/>
  <c r="I23" i="4" s="1"/>
  <c r="H51" i="4"/>
  <c r="G51" i="4"/>
  <c r="F51" i="4"/>
  <c r="N50" i="4"/>
  <c r="N48" i="4" s="1"/>
  <c r="M50" i="4"/>
  <c r="L50" i="4"/>
  <c r="K50" i="4"/>
  <c r="K48" i="4" s="1"/>
  <c r="J50" i="4"/>
  <c r="J48" i="4" s="1"/>
  <c r="I50" i="4"/>
  <c r="H50" i="4"/>
  <c r="H48" i="4" s="1"/>
  <c r="G50" i="4"/>
  <c r="F50" i="4"/>
  <c r="F48" i="4" s="1"/>
  <c r="M48" i="4"/>
  <c r="L48" i="4"/>
  <c r="G48" i="4"/>
  <c r="N35" i="4"/>
  <c r="M35" i="4"/>
  <c r="L35" i="4"/>
  <c r="K35" i="4"/>
  <c r="J35" i="4"/>
  <c r="I35" i="4"/>
  <c r="H35" i="4"/>
  <c r="G35" i="4"/>
  <c r="F35" i="4"/>
  <c r="N26" i="4"/>
  <c r="M26" i="4"/>
  <c r="L26" i="4"/>
  <c r="K26" i="4"/>
  <c r="J26" i="4"/>
  <c r="I26" i="4"/>
  <c r="H26" i="4"/>
  <c r="G26" i="4"/>
  <c r="F26" i="4"/>
  <c r="H25" i="4"/>
  <c r="G25" i="4"/>
  <c r="N24" i="4"/>
  <c r="M24" i="4"/>
  <c r="M25" i="4" s="1"/>
  <c r="L24" i="4"/>
  <c r="L25" i="4" s="1"/>
  <c r="K24" i="4"/>
  <c r="J24" i="4"/>
  <c r="I24" i="4"/>
  <c r="I25" i="4" s="1"/>
  <c r="H24" i="4"/>
  <c r="H21" i="4" s="1"/>
  <c r="G24" i="4"/>
  <c r="F24" i="4"/>
  <c r="N23" i="4"/>
  <c r="N25" i="4" s="1"/>
  <c r="M23" i="4"/>
  <c r="L23" i="4"/>
  <c r="K23" i="4"/>
  <c r="J23" i="4"/>
  <c r="H23" i="4"/>
  <c r="G23" i="4"/>
  <c r="F23" i="4"/>
  <c r="N22" i="4"/>
  <c r="M22" i="4"/>
  <c r="L22" i="4"/>
  <c r="I22" i="4"/>
  <c r="I21" i="4" s="1"/>
  <c r="H22" i="4"/>
  <c r="G22" i="4"/>
  <c r="N21" i="4"/>
  <c r="M21" i="4"/>
  <c r="L21" i="4"/>
  <c r="G21" i="4"/>
  <c r="M194" i="4" l="1"/>
  <c r="F174" i="4"/>
  <c r="N174" i="4"/>
  <c r="M174" i="4"/>
  <c r="H194" i="4"/>
  <c r="J199" i="4"/>
  <c r="I174" i="4"/>
  <c r="J178" i="4"/>
  <c r="K174" i="4"/>
  <c r="K22" i="4"/>
  <c r="K21" i="4" s="1"/>
  <c r="L305" i="4"/>
  <c r="H305" i="4"/>
  <c r="H302" i="4"/>
  <c r="J302" i="4"/>
  <c r="M305" i="4"/>
  <c r="H164" i="4"/>
  <c r="H65" i="4" s="1"/>
  <c r="H104" i="4"/>
  <c r="G164" i="4"/>
  <c r="G161" i="4" s="1"/>
  <c r="L209" i="4"/>
  <c r="L208" i="4" s="1"/>
  <c r="L309" i="4"/>
  <c r="H161" i="4"/>
  <c r="F62" i="4"/>
  <c r="I246" i="4"/>
  <c r="H249" i="4"/>
  <c r="H246" i="4" s="1"/>
  <c r="H310" i="4"/>
  <c r="H307" i="4" s="1"/>
  <c r="H62" i="4"/>
  <c r="K161" i="4"/>
  <c r="J246" i="4"/>
  <c r="K310" i="4"/>
  <c r="K249" i="4"/>
  <c r="N302" i="4"/>
  <c r="N249" i="4"/>
  <c r="N246" i="4" s="1"/>
  <c r="N310" i="4"/>
  <c r="G310" i="4"/>
  <c r="G249" i="4"/>
  <c r="G246" i="4" s="1"/>
  <c r="G302" i="4"/>
  <c r="M65" i="4"/>
  <c r="M161" i="4"/>
  <c r="L310" i="4"/>
  <c r="L249" i="4"/>
  <c r="L246" i="4" s="1"/>
  <c r="L302" i="4"/>
  <c r="F161" i="4"/>
  <c r="F65" i="4"/>
  <c r="N161" i="4"/>
  <c r="N65" i="4"/>
  <c r="N62" i="4" s="1"/>
  <c r="G208" i="4"/>
  <c r="K246" i="4"/>
  <c r="F302" i="4"/>
  <c r="F310" i="4"/>
  <c r="F249" i="4"/>
  <c r="F246" i="4" s="1"/>
  <c r="L65" i="4"/>
  <c r="L62" i="4" s="1"/>
  <c r="L161" i="4"/>
  <c r="M62" i="4"/>
  <c r="G65" i="4"/>
  <c r="G62" i="4" s="1"/>
  <c r="M249" i="4"/>
  <c r="M246" i="4" s="1"/>
  <c r="M302" i="4"/>
  <c r="M310" i="4"/>
  <c r="M307" i="4" s="1"/>
  <c r="J248" i="4"/>
  <c r="G309" i="4"/>
  <c r="J64" i="4"/>
  <c r="J62" i="4" s="1"/>
  <c r="I65" i="4"/>
  <c r="I62" i="4" s="1"/>
  <c r="G176" i="4"/>
  <c r="G174" i="4" s="1"/>
  <c r="K63" i="4"/>
  <c r="K62" i="4" s="1"/>
  <c r="H209" i="4"/>
  <c r="H208" i="4" s="1"/>
  <c r="K308" i="4"/>
  <c r="J309" i="4"/>
  <c r="I310" i="4"/>
  <c r="I307" i="4" s="1"/>
  <c r="F309" i="4"/>
  <c r="H175" i="4"/>
  <c r="H174" i="4" s="1"/>
  <c r="I48" i="4"/>
  <c r="I302" i="4"/>
  <c r="L308" i="4"/>
  <c r="K309" i="4"/>
  <c r="J310" i="4"/>
  <c r="N309" i="4"/>
  <c r="J22" i="4"/>
  <c r="J21" i="4" s="1"/>
  <c r="M233" i="4"/>
  <c r="F233" i="4"/>
  <c r="N233" i="4"/>
  <c r="K302" i="4"/>
  <c r="F22" i="4"/>
  <c r="F21" i="4" s="1"/>
  <c r="N311" i="3"/>
  <c r="M311" i="3"/>
  <c r="L311" i="3"/>
  <c r="K311" i="3"/>
  <c r="J311" i="3"/>
  <c r="I311" i="3"/>
  <c r="H311" i="3"/>
  <c r="G311" i="3"/>
  <c r="F311" i="3"/>
  <c r="L308" i="3"/>
  <c r="N305" i="3"/>
  <c r="N310" i="3" s="1"/>
  <c r="M305" i="3"/>
  <c r="G305" i="3"/>
  <c r="G310" i="3" s="1"/>
  <c r="F305" i="3"/>
  <c r="F310" i="3" s="1"/>
  <c r="N304" i="3"/>
  <c r="N309" i="3" s="1"/>
  <c r="M304" i="3"/>
  <c r="M302" i="3" s="1"/>
  <c r="L304" i="3"/>
  <c r="K304" i="3"/>
  <c r="J304" i="3"/>
  <c r="I304" i="3"/>
  <c r="H304" i="3"/>
  <c r="H309" i="3" s="1"/>
  <c r="G304" i="3"/>
  <c r="G309" i="3" s="1"/>
  <c r="F304" i="3"/>
  <c r="F309" i="3" s="1"/>
  <c r="N303" i="3"/>
  <c r="N302" i="3" s="1"/>
  <c r="M303" i="3"/>
  <c r="L303" i="3"/>
  <c r="K303" i="3"/>
  <c r="J303" i="3"/>
  <c r="I303" i="3"/>
  <c r="I308" i="3" s="1"/>
  <c r="H303" i="3"/>
  <c r="H308" i="3" s="1"/>
  <c r="G303" i="3"/>
  <c r="G308" i="3" s="1"/>
  <c r="G307" i="3" s="1"/>
  <c r="F303" i="3"/>
  <c r="F302" i="3" s="1"/>
  <c r="N278" i="3"/>
  <c r="M278" i="3"/>
  <c r="L278" i="3"/>
  <c r="K278" i="3"/>
  <c r="K305" i="3" s="1"/>
  <c r="J278" i="3"/>
  <c r="J305" i="3" s="1"/>
  <c r="I278" i="3"/>
  <c r="I305" i="3" s="1"/>
  <c r="H278" i="3"/>
  <c r="H305" i="3" s="1"/>
  <c r="G278" i="3"/>
  <c r="F278" i="3"/>
  <c r="N270" i="3"/>
  <c r="M270" i="3"/>
  <c r="L270" i="3"/>
  <c r="L305" i="3" s="1"/>
  <c r="K270" i="3"/>
  <c r="J270" i="3"/>
  <c r="I270" i="3"/>
  <c r="H270" i="3"/>
  <c r="G270" i="3"/>
  <c r="F270" i="3"/>
  <c r="N250" i="3"/>
  <c r="M250" i="3"/>
  <c r="L250" i="3"/>
  <c r="K250" i="3"/>
  <c r="J250" i="3"/>
  <c r="I250" i="3"/>
  <c r="H250" i="3"/>
  <c r="G250" i="3"/>
  <c r="F250" i="3"/>
  <c r="M249" i="3"/>
  <c r="N248" i="3"/>
  <c r="M248" i="3"/>
  <c r="L248" i="3"/>
  <c r="K248" i="3"/>
  <c r="J248" i="3"/>
  <c r="I248" i="3"/>
  <c r="F248" i="3"/>
  <c r="N247" i="3"/>
  <c r="M247" i="3"/>
  <c r="M246" i="3" s="1"/>
  <c r="L247" i="3"/>
  <c r="K247" i="3"/>
  <c r="J247" i="3"/>
  <c r="G247" i="3"/>
  <c r="F247" i="3"/>
  <c r="N236" i="3"/>
  <c r="M236" i="3"/>
  <c r="L236" i="3"/>
  <c r="K236" i="3"/>
  <c r="K210" i="3" s="1"/>
  <c r="J236" i="3"/>
  <c r="J210" i="3" s="1"/>
  <c r="J208" i="3" s="1"/>
  <c r="I236" i="3"/>
  <c r="H236" i="3"/>
  <c r="H233" i="3" s="1"/>
  <c r="G236" i="3"/>
  <c r="F236" i="3"/>
  <c r="F233" i="3" s="1"/>
  <c r="N235" i="3"/>
  <c r="M235" i="3"/>
  <c r="L235" i="3"/>
  <c r="L209" i="3" s="1"/>
  <c r="L208" i="3" s="1"/>
  <c r="K235" i="3"/>
  <c r="K209" i="3" s="1"/>
  <c r="K208" i="3" s="1"/>
  <c r="J235" i="3"/>
  <c r="J238" i="3" s="1"/>
  <c r="I235" i="3"/>
  <c r="I233" i="3" s="1"/>
  <c r="H235" i="3"/>
  <c r="G235" i="3"/>
  <c r="G233" i="3" s="1"/>
  <c r="F235" i="3"/>
  <c r="N233" i="3"/>
  <c r="M233" i="3"/>
  <c r="L233" i="3"/>
  <c r="N220" i="3"/>
  <c r="M220" i="3"/>
  <c r="L220" i="3"/>
  <c r="K220" i="3"/>
  <c r="K212" i="3" s="1"/>
  <c r="J220" i="3"/>
  <c r="I220" i="3"/>
  <c r="I212" i="3" s="1"/>
  <c r="H220" i="3"/>
  <c r="G220" i="3"/>
  <c r="F220" i="3"/>
  <c r="N213" i="3"/>
  <c r="N212" i="3" s="1"/>
  <c r="M213" i="3"/>
  <c r="M212" i="3" s="1"/>
  <c r="L213" i="3"/>
  <c r="L212" i="3" s="1"/>
  <c r="K213" i="3"/>
  <c r="J213" i="3"/>
  <c r="J212" i="3" s="1"/>
  <c r="I213" i="3"/>
  <c r="H213" i="3"/>
  <c r="G213" i="3"/>
  <c r="F213" i="3"/>
  <c r="F212" i="3" s="1"/>
  <c r="H212" i="3"/>
  <c r="G212" i="3"/>
  <c r="M211" i="3"/>
  <c r="L211" i="3"/>
  <c r="K211" i="3"/>
  <c r="J211" i="3"/>
  <c r="I211" i="3"/>
  <c r="H211" i="3"/>
  <c r="G211" i="3"/>
  <c r="F211" i="3"/>
  <c r="N210" i="3"/>
  <c r="N208" i="3" s="1"/>
  <c r="M210" i="3"/>
  <c r="L210" i="3"/>
  <c r="I210" i="3"/>
  <c r="H210" i="3"/>
  <c r="G210" i="3"/>
  <c r="F210" i="3"/>
  <c r="F208" i="3" s="1"/>
  <c r="N209" i="3"/>
  <c r="M209" i="3"/>
  <c r="M208" i="3" s="1"/>
  <c r="J209" i="3"/>
  <c r="I209" i="3"/>
  <c r="I208" i="3" s="1"/>
  <c r="H209" i="3"/>
  <c r="H208" i="3" s="1"/>
  <c r="G209" i="3"/>
  <c r="G208" i="3" s="1"/>
  <c r="F209" i="3"/>
  <c r="N197" i="3"/>
  <c r="M197" i="3"/>
  <c r="M176" i="3" s="1"/>
  <c r="L197" i="3"/>
  <c r="L176" i="3" s="1"/>
  <c r="K197" i="3"/>
  <c r="J197" i="3"/>
  <c r="I197" i="3"/>
  <c r="H197" i="3"/>
  <c r="G197" i="3"/>
  <c r="F197" i="3"/>
  <c r="N196" i="3"/>
  <c r="N175" i="3" s="1"/>
  <c r="N174" i="3" s="1"/>
  <c r="M196" i="3"/>
  <c r="M175" i="3" s="1"/>
  <c r="M174" i="3" s="1"/>
  <c r="L196" i="3"/>
  <c r="L194" i="3" s="1"/>
  <c r="K196" i="3"/>
  <c r="K194" i="3" s="1"/>
  <c r="J196" i="3"/>
  <c r="J199" i="3" s="1"/>
  <c r="I196" i="3"/>
  <c r="I194" i="3" s="1"/>
  <c r="H196" i="3"/>
  <c r="G196" i="3"/>
  <c r="F196" i="3"/>
  <c r="F175" i="3" s="1"/>
  <c r="F174" i="3" s="1"/>
  <c r="N194" i="3"/>
  <c r="J194" i="3"/>
  <c r="H194" i="3"/>
  <c r="G194" i="3"/>
  <c r="F194" i="3"/>
  <c r="N190" i="3"/>
  <c r="M190" i="3"/>
  <c r="L190" i="3"/>
  <c r="K190" i="3"/>
  <c r="J190" i="3"/>
  <c r="I190" i="3"/>
  <c r="H190" i="3"/>
  <c r="G190" i="3"/>
  <c r="F190" i="3"/>
  <c r="N179" i="3"/>
  <c r="N178" i="3" s="1"/>
  <c r="M179" i="3"/>
  <c r="L179" i="3"/>
  <c r="L178" i="3" s="1"/>
  <c r="K179" i="3"/>
  <c r="J179" i="3"/>
  <c r="I179" i="3"/>
  <c r="H179" i="3"/>
  <c r="H178" i="3" s="1"/>
  <c r="G179" i="3"/>
  <c r="G178" i="3" s="1"/>
  <c r="F179" i="3"/>
  <c r="F178" i="3" s="1"/>
  <c r="M178" i="3"/>
  <c r="K178" i="3"/>
  <c r="J178" i="3"/>
  <c r="I178" i="3"/>
  <c r="N177" i="3"/>
  <c r="M177" i="3"/>
  <c r="L177" i="3"/>
  <c r="K177" i="3"/>
  <c r="J177" i="3"/>
  <c r="I177" i="3"/>
  <c r="I174" i="3" s="1"/>
  <c r="H177" i="3"/>
  <c r="G177" i="3"/>
  <c r="F177" i="3"/>
  <c r="N176" i="3"/>
  <c r="K176" i="3"/>
  <c r="J176" i="3"/>
  <c r="I176" i="3"/>
  <c r="H176" i="3"/>
  <c r="G176" i="3"/>
  <c r="F176" i="3"/>
  <c r="L175" i="3"/>
  <c r="L174" i="3" s="1"/>
  <c r="K175" i="3"/>
  <c r="K174" i="3" s="1"/>
  <c r="J175" i="3"/>
  <c r="J174" i="3" s="1"/>
  <c r="I175" i="3"/>
  <c r="H175" i="3"/>
  <c r="H174" i="3" s="1"/>
  <c r="G175" i="3"/>
  <c r="G174" i="3"/>
  <c r="N164" i="3"/>
  <c r="N65" i="3" s="1"/>
  <c r="G164" i="3"/>
  <c r="G65" i="3" s="1"/>
  <c r="F164" i="3"/>
  <c r="F65" i="3" s="1"/>
  <c r="N163" i="3"/>
  <c r="N64" i="3" s="1"/>
  <c r="M163" i="3"/>
  <c r="L163" i="3"/>
  <c r="K163" i="3"/>
  <c r="J163" i="3"/>
  <c r="I163" i="3"/>
  <c r="H163" i="3"/>
  <c r="H64" i="3" s="1"/>
  <c r="G163" i="3"/>
  <c r="G64" i="3" s="1"/>
  <c r="F163" i="3"/>
  <c r="F64" i="3" s="1"/>
  <c r="N162" i="3"/>
  <c r="N161" i="3" s="1"/>
  <c r="M162" i="3"/>
  <c r="M308" i="3" s="1"/>
  <c r="L162" i="3"/>
  <c r="K162" i="3"/>
  <c r="K308" i="3" s="1"/>
  <c r="J162" i="3"/>
  <c r="J308" i="3" s="1"/>
  <c r="I162" i="3"/>
  <c r="I63" i="3" s="1"/>
  <c r="H162" i="3"/>
  <c r="H63" i="3" s="1"/>
  <c r="H62" i="3" s="1"/>
  <c r="G162" i="3"/>
  <c r="G63" i="3" s="1"/>
  <c r="F162" i="3"/>
  <c r="F161" i="3" s="1"/>
  <c r="N151" i="3"/>
  <c r="M151" i="3"/>
  <c r="L151" i="3"/>
  <c r="L164" i="3" s="1"/>
  <c r="L65" i="3" s="1"/>
  <c r="K151" i="3"/>
  <c r="K164" i="3" s="1"/>
  <c r="J151" i="3"/>
  <c r="J164" i="3" s="1"/>
  <c r="I151" i="3"/>
  <c r="I164" i="3" s="1"/>
  <c r="H151" i="3"/>
  <c r="H164" i="3" s="1"/>
  <c r="H65" i="3" s="1"/>
  <c r="G151" i="3"/>
  <c r="F151" i="3"/>
  <c r="N129" i="3"/>
  <c r="M129" i="3"/>
  <c r="L129" i="3"/>
  <c r="K129" i="3"/>
  <c r="J129" i="3"/>
  <c r="J104" i="3" s="1"/>
  <c r="I129" i="3"/>
  <c r="H129" i="3"/>
  <c r="G129" i="3"/>
  <c r="F129" i="3"/>
  <c r="N119" i="3"/>
  <c r="M119" i="3"/>
  <c r="M164" i="3" s="1"/>
  <c r="L119" i="3"/>
  <c r="K119" i="3"/>
  <c r="K104" i="3" s="1"/>
  <c r="J119" i="3"/>
  <c r="I119" i="3"/>
  <c r="H119" i="3"/>
  <c r="G119" i="3"/>
  <c r="F119" i="3"/>
  <c r="N105" i="3"/>
  <c r="M105" i="3"/>
  <c r="M104" i="3" s="1"/>
  <c r="L105" i="3"/>
  <c r="L104" i="3" s="1"/>
  <c r="K105" i="3"/>
  <c r="J105" i="3"/>
  <c r="I105" i="3"/>
  <c r="I104" i="3" s="1"/>
  <c r="H105" i="3"/>
  <c r="G105" i="3"/>
  <c r="F105" i="3"/>
  <c r="N104" i="3"/>
  <c r="H104" i="3"/>
  <c r="G104" i="3"/>
  <c r="F104" i="3"/>
  <c r="N81" i="3"/>
  <c r="N67" i="3" s="1"/>
  <c r="M81" i="3"/>
  <c r="L81" i="3"/>
  <c r="K81" i="3"/>
  <c r="J81" i="3"/>
  <c r="I81" i="3"/>
  <c r="H81" i="3"/>
  <c r="G81" i="3"/>
  <c r="F81" i="3"/>
  <c r="N68" i="3"/>
  <c r="M68" i="3"/>
  <c r="L68" i="3"/>
  <c r="L67" i="3" s="1"/>
  <c r="K68" i="3"/>
  <c r="J68" i="3"/>
  <c r="I68" i="3"/>
  <c r="H68" i="3"/>
  <c r="H67" i="3" s="1"/>
  <c r="G68" i="3"/>
  <c r="G67" i="3" s="1"/>
  <c r="F68" i="3"/>
  <c r="F67" i="3" s="1"/>
  <c r="M67" i="3"/>
  <c r="K67" i="3"/>
  <c r="J67" i="3"/>
  <c r="I67" i="3"/>
  <c r="N66" i="3"/>
  <c r="M66" i="3"/>
  <c r="L66" i="3"/>
  <c r="K66" i="3"/>
  <c r="J66" i="3"/>
  <c r="I66" i="3"/>
  <c r="H66" i="3"/>
  <c r="G66" i="3"/>
  <c r="F66" i="3"/>
  <c r="M64" i="3"/>
  <c r="L64" i="3"/>
  <c r="K64" i="3"/>
  <c r="J64" i="3"/>
  <c r="I64" i="3"/>
  <c r="N63" i="3"/>
  <c r="M63" i="3"/>
  <c r="L63" i="3"/>
  <c r="K63" i="3"/>
  <c r="J63" i="3"/>
  <c r="F63" i="3"/>
  <c r="N51" i="3"/>
  <c r="N48" i="3" s="1"/>
  <c r="M51" i="3"/>
  <c r="L51" i="3"/>
  <c r="K51" i="3"/>
  <c r="K23" i="3" s="1"/>
  <c r="K21" i="3" s="1"/>
  <c r="J51" i="3"/>
  <c r="I51" i="3"/>
  <c r="H51" i="3"/>
  <c r="G51" i="3"/>
  <c r="G23" i="3" s="1"/>
  <c r="F51" i="3"/>
  <c r="F48" i="3" s="1"/>
  <c r="N50" i="3"/>
  <c r="M50" i="3"/>
  <c r="L50" i="3"/>
  <c r="L48" i="3" s="1"/>
  <c r="K50" i="3"/>
  <c r="J50" i="3"/>
  <c r="I50" i="3"/>
  <c r="H50" i="3"/>
  <c r="H48" i="3" s="1"/>
  <c r="G50" i="3"/>
  <c r="G48" i="3" s="1"/>
  <c r="F50" i="3"/>
  <c r="M48" i="3"/>
  <c r="J48" i="3"/>
  <c r="I48" i="3"/>
  <c r="O37" i="3"/>
  <c r="N35" i="3"/>
  <c r="M35" i="3"/>
  <c r="L35" i="3"/>
  <c r="K35" i="3"/>
  <c r="J35" i="3"/>
  <c r="I35" i="3"/>
  <c r="H35" i="3"/>
  <c r="G35" i="3"/>
  <c r="F35" i="3"/>
  <c r="O30" i="3"/>
  <c r="N26" i="3"/>
  <c r="M26" i="3"/>
  <c r="L26" i="3"/>
  <c r="K26" i="3"/>
  <c r="J26" i="3"/>
  <c r="I26" i="3"/>
  <c r="H26" i="3"/>
  <c r="G26" i="3"/>
  <c r="F26" i="3"/>
  <c r="M25" i="3"/>
  <c r="N24" i="3"/>
  <c r="M24" i="3"/>
  <c r="L24" i="3"/>
  <c r="K24" i="3"/>
  <c r="J24" i="3"/>
  <c r="I24" i="3"/>
  <c r="I25" i="3" s="1"/>
  <c r="H24" i="3"/>
  <c r="G24" i="3"/>
  <c r="F24" i="3"/>
  <c r="M23" i="3"/>
  <c r="L23" i="3"/>
  <c r="J23" i="3"/>
  <c r="I23" i="3"/>
  <c r="H23" i="3"/>
  <c r="N22" i="3"/>
  <c r="M22" i="3"/>
  <c r="M21" i="3" s="1"/>
  <c r="K22" i="3"/>
  <c r="J22" i="3"/>
  <c r="J25" i="3" s="1"/>
  <c r="I22" i="3"/>
  <c r="I21" i="3" s="1"/>
  <c r="F22" i="3"/>
  <c r="J21" i="3"/>
  <c r="K25" i="4" l="1"/>
  <c r="F307" i="4"/>
  <c r="N307" i="4"/>
  <c r="J307" i="4"/>
  <c r="G307" i="4"/>
  <c r="L307" i="4"/>
  <c r="F25" i="4"/>
  <c r="K307" i="4"/>
  <c r="J25" i="4"/>
  <c r="H249" i="3"/>
  <c r="H310" i="3"/>
  <c r="K161" i="3"/>
  <c r="K65" i="3"/>
  <c r="H307" i="3"/>
  <c r="K307" i="3"/>
  <c r="J249" i="3"/>
  <c r="J310" i="3"/>
  <c r="J302" i="3"/>
  <c r="M161" i="3"/>
  <c r="M65" i="3"/>
  <c r="M62" i="3" s="1"/>
  <c r="K62" i="3"/>
  <c r="L161" i="3"/>
  <c r="L310" i="3"/>
  <c r="L249" i="3"/>
  <c r="K310" i="3"/>
  <c r="K249" i="3"/>
  <c r="M310" i="3"/>
  <c r="I62" i="3"/>
  <c r="K246" i="3"/>
  <c r="L246" i="3"/>
  <c r="I161" i="3"/>
  <c r="I65" i="3"/>
  <c r="J161" i="3"/>
  <c r="J65" i="3"/>
  <c r="J62" i="3" s="1"/>
  <c r="J307" i="3"/>
  <c r="M307" i="3"/>
  <c r="K25" i="3"/>
  <c r="L302" i="3"/>
  <c r="K302" i="3"/>
  <c r="I302" i="3"/>
  <c r="I249" i="3"/>
  <c r="I310" i="3"/>
  <c r="L62" i="3"/>
  <c r="G62" i="3"/>
  <c r="F62" i="3"/>
  <c r="N62" i="3"/>
  <c r="J246" i="3"/>
  <c r="G22" i="3"/>
  <c r="G21" i="3" s="1"/>
  <c r="F23" i="3"/>
  <c r="N23" i="3"/>
  <c r="G161" i="3"/>
  <c r="J233" i="3"/>
  <c r="G302" i="3"/>
  <c r="I309" i="3"/>
  <c r="I307" i="3" s="1"/>
  <c r="H22" i="3"/>
  <c r="H21" i="3" s="1"/>
  <c r="H161" i="3"/>
  <c r="M194" i="3"/>
  <c r="K233" i="3"/>
  <c r="H302" i="3"/>
  <c r="J309" i="3"/>
  <c r="H247" i="3"/>
  <c r="G248" i="3"/>
  <c r="G246" i="3" s="1"/>
  <c r="F249" i="3"/>
  <c r="F246" i="3" s="1"/>
  <c r="N249" i="3"/>
  <c r="N246" i="3" s="1"/>
  <c r="L309" i="3"/>
  <c r="L307" i="3" s="1"/>
  <c r="K309" i="3"/>
  <c r="K48" i="3"/>
  <c r="I247" i="3"/>
  <c r="H248" i="3"/>
  <c r="G249" i="3"/>
  <c r="F308" i="3"/>
  <c r="F307" i="3" s="1"/>
  <c r="N308" i="3"/>
  <c r="N307" i="3" s="1"/>
  <c r="M309" i="3"/>
  <c r="L22" i="3"/>
  <c r="L21" i="3" s="1"/>
  <c r="O30" i="1"/>
  <c r="O37" i="1"/>
  <c r="N304" i="2"/>
  <c r="M304" i="2"/>
  <c r="L304" i="2"/>
  <c r="K304" i="2"/>
  <c r="J304" i="2"/>
  <c r="I304" i="2"/>
  <c r="H304" i="2"/>
  <c r="G304" i="2"/>
  <c r="F304" i="2"/>
  <c r="K301" i="2"/>
  <c r="J301" i="2"/>
  <c r="I301" i="2"/>
  <c r="H301" i="2"/>
  <c r="K298" i="2"/>
  <c r="K295" i="2" s="1"/>
  <c r="N297" i="2"/>
  <c r="N302" i="2" s="1"/>
  <c r="M297" i="2"/>
  <c r="M302" i="2" s="1"/>
  <c r="L297" i="2"/>
  <c r="L302" i="2" s="1"/>
  <c r="K297" i="2"/>
  <c r="K302" i="2" s="1"/>
  <c r="J297" i="2"/>
  <c r="I297" i="2"/>
  <c r="I241" i="2" s="1"/>
  <c r="H297" i="2"/>
  <c r="H241" i="2" s="1"/>
  <c r="G297" i="2"/>
  <c r="F297" i="2"/>
  <c r="F302" i="2" s="1"/>
  <c r="N296" i="2"/>
  <c r="N301" i="2" s="1"/>
  <c r="M296" i="2"/>
  <c r="L296" i="2"/>
  <c r="K296" i="2"/>
  <c r="J296" i="2"/>
  <c r="J240" i="2" s="1"/>
  <c r="I296" i="2"/>
  <c r="I240" i="2" s="1"/>
  <c r="H296" i="2"/>
  <c r="G296" i="2"/>
  <c r="G301" i="2" s="1"/>
  <c r="F296" i="2"/>
  <c r="F301" i="2" s="1"/>
  <c r="N271" i="2"/>
  <c r="N298" i="2" s="1"/>
  <c r="M271" i="2"/>
  <c r="L271" i="2"/>
  <c r="K271" i="2"/>
  <c r="J271" i="2"/>
  <c r="I271" i="2"/>
  <c r="I298" i="2" s="1"/>
  <c r="H271" i="2"/>
  <c r="H298" i="2" s="1"/>
  <c r="G271" i="2"/>
  <c r="G298" i="2" s="1"/>
  <c r="F271" i="2"/>
  <c r="F298" i="2" s="1"/>
  <c r="N263" i="2"/>
  <c r="M263" i="2"/>
  <c r="M298" i="2" s="1"/>
  <c r="L263" i="2"/>
  <c r="L298" i="2" s="1"/>
  <c r="K263" i="2"/>
  <c r="J263" i="2"/>
  <c r="J298" i="2" s="1"/>
  <c r="I263" i="2"/>
  <c r="H263" i="2"/>
  <c r="G263" i="2"/>
  <c r="F263" i="2"/>
  <c r="N243" i="2"/>
  <c r="M243" i="2"/>
  <c r="L243" i="2"/>
  <c r="K243" i="2"/>
  <c r="J243" i="2"/>
  <c r="I243" i="2"/>
  <c r="H243" i="2"/>
  <c r="G243" i="2"/>
  <c r="F243" i="2"/>
  <c r="K241" i="2"/>
  <c r="J241" i="2"/>
  <c r="G241" i="2"/>
  <c r="L240" i="2"/>
  <c r="K240" i="2"/>
  <c r="H240" i="2"/>
  <c r="J231" i="2"/>
  <c r="N229" i="2"/>
  <c r="M229" i="2"/>
  <c r="L229" i="2"/>
  <c r="L203" i="2" s="1"/>
  <c r="K229" i="2"/>
  <c r="K203" i="2" s="1"/>
  <c r="K201" i="2" s="1"/>
  <c r="J229" i="2"/>
  <c r="I229" i="2"/>
  <c r="H229" i="2"/>
  <c r="H203" i="2" s="1"/>
  <c r="G229" i="2"/>
  <c r="G203" i="2" s="1"/>
  <c r="G201" i="2" s="1"/>
  <c r="F229" i="2"/>
  <c r="N228" i="2"/>
  <c r="M228" i="2"/>
  <c r="M202" i="2" s="1"/>
  <c r="M201" i="2" s="1"/>
  <c r="L228" i="2"/>
  <c r="L202" i="2" s="1"/>
  <c r="L201" i="2" s="1"/>
  <c r="K228" i="2"/>
  <c r="J228" i="2"/>
  <c r="J302" i="2" s="1"/>
  <c r="I228" i="2"/>
  <c r="I202" i="2" s="1"/>
  <c r="I201" i="2" s="1"/>
  <c r="H228" i="2"/>
  <c r="H226" i="2" s="1"/>
  <c r="G228" i="2"/>
  <c r="G302" i="2" s="1"/>
  <c r="F228" i="2"/>
  <c r="N226" i="2"/>
  <c r="M226" i="2"/>
  <c r="J226" i="2"/>
  <c r="I226" i="2"/>
  <c r="F226" i="2"/>
  <c r="N213" i="2"/>
  <c r="N205" i="2" s="1"/>
  <c r="M213" i="2"/>
  <c r="L213" i="2"/>
  <c r="K213" i="2"/>
  <c r="J213" i="2"/>
  <c r="I213" i="2"/>
  <c r="H213" i="2"/>
  <c r="G213" i="2"/>
  <c r="F213" i="2"/>
  <c r="F205" i="2" s="1"/>
  <c r="N206" i="2"/>
  <c r="M206" i="2"/>
  <c r="L206" i="2"/>
  <c r="K206" i="2"/>
  <c r="K205" i="2" s="1"/>
  <c r="J206" i="2"/>
  <c r="J205" i="2" s="1"/>
  <c r="I206" i="2"/>
  <c r="H206" i="2"/>
  <c r="G206" i="2"/>
  <c r="G205" i="2" s="1"/>
  <c r="F206" i="2"/>
  <c r="M205" i="2"/>
  <c r="L205" i="2"/>
  <c r="I205" i="2"/>
  <c r="H205" i="2"/>
  <c r="M204" i="2"/>
  <c r="L204" i="2"/>
  <c r="K204" i="2"/>
  <c r="J204" i="2"/>
  <c r="I204" i="2"/>
  <c r="H204" i="2"/>
  <c r="G204" i="2"/>
  <c r="F204" i="2"/>
  <c r="N203" i="2"/>
  <c r="M203" i="2"/>
  <c r="J203" i="2"/>
  <c r="I203" i="2"/>
  <c r="F203" i="2"/>
  <c r="N202" i="2"/>
  <c r="N201" i="2" s="1"/>
  <c r="K202" i="2"/>
  <c r="J202" i="2"/>
  <c r="J201" i="2" s="1"/>
  <c r="G202" i="2"/>
  <c r="F202" i="2"/>
  <c r="F201" i="2" s="1"/>
  <c r="N190" i="2"/>
  <c r="N169" i="2" s="1"/>
  <c r="M190" i="2"/>
  <c r="M169" i="2" s="1"/>
  <c r="L190" i="2"/>
  <c r="K190" i="2"/>
  <c r="K169" i="2" s="1"/>
  <c r="J190" i="2"/>
  <c r="J169" i="2" s="1"/>
  <c r="I190" i="2"/>
  <c r="I169" i="2" s="1"/>
  <c r="H190" i="2"/>
  <c r="G190" i="2"/>
  <c r="F190" i="2"/>
  <c r="F169" i="2" s="1"/>
  <c r="N189" i="2"/>
  <c r="N168" i="2" s="1"/>
  <c r="N167" i="2" s="1"/>
  <c r="M189" i="2"/>
  <c r="L189" i="2"/>
  <c r="L168" i="2" s="1"/>
  <c r="L167" i="2" s="1"/>
  <c r="K189" i="2"/>
  <c r="K168" i="2" s="1"/>
  <c r="K167" i="2" s="1"/>
  <c r="J189" i="2"/>
  <c r="J187" i="2" s="1"/>
  <c r="I189" i="2"/>
  <c r="I187" i="2" s="1"/>
  <c r="H189" i="2"/>
  <c r="G189" i="2"/>
  <c r="G168" i="2" s="1"/>
  <c r="G167" i="2" s="1"/>
  <c r="F189" i="2"/>
  <c r="F168" i="2" s="1"/>
  <c r="F167" i="2" s="1"/>
  <c r="L187" i="2"/>
  <c r="K187" i="2"/>
  <c r="H187" i="2"/>
  <c r="G187" i="2"/>
  <c r="N183" i="2"/>
  <c r="M183" i="2"/>
  <c r="L183" i="2"/>
  <c r="K183" i="2"/>
  <c r="J183" i="2"/>
  <c r="I183" i="2"/>
  <c r="H183" i="2"/>
  <c r="H171" i="2" s="1"/>
  <c r="G183" i="2"/>
  <c r="F183" i="2"/>
  <c r="N172" i="2"/>
  <c r="M172" i="2"/>
  <c r="M171" i="2" s="1"/>
  <c r="L172" i="2"/>
  <c r="L171" i="2" s="1"/>
  <c r="K172" i="2"/>
  <c r="J172" i="2"/>
  <c r="I172" i="2"/>
  <c r="I171" i="2" s="1"/>
  <c r="H172" i="2"/>
  <c r="G172" i="2"/>
  <c r="F172" i="2"/>
  <c r="N171" i="2"/>
  <c r="K171" i="2"/>
  <c r="J171" i="2"/>
  <c r="G171" i="2"/>
  <c r="F171" i="2"/>
  <c r="N170" i="2"/>
  <c r="M170" i="2"/>
  <c r="L170" i="2"/>
  <c r="K170" i="2"/>
  <c r="J170" i="2"/>
  <c r="I170" i="2"/>
  <c r="H170" i="2"/>
  <c r="G170" i="2"/>
  <c r="F170" i="2"/>
  <c r="L169" i="2"/>
  <c r="H169" i="2"/>
  <c r="G169" i="2"/>
  <c r="M168" i="2"/>
  <c r="M167" i="2" s="1"/>
  <c r="I168" i="2"/>
  <c r="H168" i="2"/>
  <c r="H167" i="2" s="1"/>
  <c r="K157" i="2"/>
  <c r="K154" i="2" s="1"/>
  <c r="N156" i="2"/>
  <c r="M156" i="2"/>
  <c r="L156" i="2"/>
  <c r="L59" i="2" s="1"/>
  <c r="K156" i="2"/>
  <c r="J156" i="2"/>
  <c r="I156" i="2"/>
  <c r="H156" i="2"/>
  <c r="H59" i="2" s="1"/>
  <c r="G156" i="2"/>
  <c r="F156" i="2"/>
  <c r="N155" i="2"/>
  <c r="M155" i="2"/>
  <c r="L155" i="2"/>
  <c r="K155" i="2"/>
  <c r="J155" i="2"/>
  <c r="I155" i="2"/>
  <c r="I58" i="2" s="1"/>
  <c r="H155" i="2"/>
  <c r="G155" i="2"/>
  <c r="F155" i="2"/>
  <c r="N144" i="2"/>
  <c r="N157" i="2" s="1"/>
  <c r="M144" i="2"/>
  <c r="L144" i="2"/>
  <c r="K144" i="2"/>
  <c r="J144" i="2"/>
  <c r="I144" i="2"/>
  <c r="I157" i="2" s="1"/>
  <c r="I60" i="2" s="1"/>
  <c r="H144" i="2"/>
  <c r="H157" i="2" s="1"/>
  <c r="H60" i="2" s="1"/>
  <c r="G144" i="2"/>
  <c r="G157" i="2" s="1"/>
  <c r="F144" i="2"/>
  <c r="F157" i="2" s="1"/>
  <c r="N122" i="2"/>
  <c r="M122" i="2"/>
  <c r="M157" i="2" s="1"/>
  <c r="M60" i="2" s="1"/>
  <c r="L122" i="2"/>
  <c r="L97" i="2" s="1"/>
  <c r="K122" i="2"/>
  <c r="J122" i="2"/>
  <c r="J157" i="2" s="1"/>
  <c r="I122" i="2"/>
  <c r="H122" i="2"/>
  <c r="H97" i="2" s="1"/>
  <c r="G122" i="2"/>
  <c r="F122" i="2"/>
  <c r="N112" i="2"/>
  <c r="M112" i="2"/>
  <c r="M97" i="2" s="1"/>
  <c r="L112" i="2"/>
  <c r="K112" i="2"/>
  <c r="J112" i="2"/>
  <c r="I112" i="2"/>
  <c r="H112" i="2"/>
  <c r="G112" i="2"/>
  <c r="F112" i="2"/>
  <c r="N98" i="2"/>
  <c r="N97" i="2" s="1"/>
  <c r="M98" i="2"/>
  <c r="L98" i="2"/>
  <c r="K98" i="2"/>
  <c r="J98" i="2"/>
  <c r="J97" i="2" s="1"/>
  <c r="I98" i="2"/>
  <c r="I97" i="2" s="1"/>
  <c r="H98" i="2"/>
  <c r="G98" i="2"/>
  <c r="F98" i="2"/>
  <c r="F97" i="2" s="1"/>
  <c r="K97" i="2"/>
  <c r="N74" i="2"/>
  <c r="M74" i="2"/>
  <c r="L74" i="2"/>
  <c r="K74" i="2"/>
  <c r="K62" i="2" s="1"/>
  <c r="J74" i="2"/>
  <c r="I74" i="2"/>
  <c r="H74" i="2"/>
  <c r="H62" i="2" s="1"/>
  <c r="G74" i="2"/>
  <c r="F74" i="2"/>
  <c r="N63" i="2"/>
  <c r="M63" i="2"/>
  <c r="M62" i="2" s="1"/>
  <c r="L63" i="2"/>
  <c r="L62" i="2" s="1"/>
  <c r="K63" i="2"/>
  <c r="J63" i="2"/>
  <c r="I63" i="2"/>
  <c r="I62" i="2" s="1"/>
  <c r="H63" i="2"/>
  <c r="G63" i="2"/>
  <c r="F63" i="2"/>
  <c r="N62" i="2"/>
  <c r="J62" i="2"/>
  <c r="G62" i="2"/>
  <c r="F62" i="2"/>
  <c r="N61" i="2"/>
  <c r="M61" i="2"/>
  <c r="L61" i="2"/>
  <c r="K61" i="2"/>
  <c r="J61" i="2"/>
  <c r="I61" i="2"/>
  <c r="H61" i="2"/>
  <c r="G61" i="2"/>
  <c r="F61" i="2"/>
  <c r="N59" i="2"/>
  <c r="M59" i="2"/>
  <c r="K59" i="2"/>
  <c r="J59" i="2"/>
  <c r="I59" i="2"/>
  <c r="G59" i="2"/>
  <c r="F59" i="2"/>
  <c r="N58" i="2"/>
  <c r="L58" i="2"/>
  <c r="K58" i="2"/>
  <c r="J58" i="2"/>
  <c r="H58" i="2"/>
  <c r="G58" i="2"/>
  <c r="F58" i="2"/>
  <c r="N46" i="2"/>
  <c r="N18" i="2" s="1"/>
  <c r="M46" i="2"/>
  <c r="M18" i="2" s="1"/>
  <c r="L46" i="2"/>
  <c r="L18" i="2" s="1"/>
  <c r="K46" i="2"/>
  <c r="K43" i="2" s="1"/>
  <c r="J46" i="2"/>
  <c r="I46" i="2"/>
  <c r="I18" i="2" s="1"/>
  <c r="I20" i="2" s="1"/>
  <c r="H46" i="2"/>
  <c r="H18" i="2" s="1"/>
  <c r="H20" i="2" s="1"/>
  <c r="G46" i="2"/>
  <c r="F46" i="2"/>
  <c r="F18" i="2" s="1"/>
  <c r="N45" i="2"/>
  <c r="N17" i="2" s="1"/>
  <c r="N16" i="2" s="1"/>
  <c r="M45" i="2"/>
  <c r="M43" i="2" s="1"/>
  <c r="L45" i="2"/>
  <c r="L43" i="2" s="1"/>
  <c r="K45" i="2"/>
  <c r="J45" i="2"/>
  <c r="J17" i="2" s="1"/>
  <c r="J16" i="2" s="1"/>
  <c r="I45" i="2"/>
  <c r="I17" i="2" s="1"/>
  <c r="H45" i="2"/>
  <c r="G45" i="2"/>
  <c r="G17" i="2" s="1"/>
  <c r="G16" i="2" s="1"/>
  <c r="F45" i="2"/>
  <c r="F17" i="2" s="1"/>
  <c r="F16" i="2" s="1"/>
  <c r="N43" i="2"/>
  <c r="J43" i="2"/>
  <c r="G43" i="2"/>
  <c r="F43" i="2"/>
  <c r="N30" i="2"/>
  <c r="M30" i="2"/>
  <c r="L30" i="2"/>
  <c r="K30" i="2"/>
  <c r="J30" i="2"/>
  <c r="I30" i="2"/>
  <c r="H30" i="2"/>
  <c r="G30" i="2"/>
  <c r="F30" i="2"/>
  <c r="N21" i="2"/>
  <c r="M21" i="2"/>
  <c r="L21" i="2"/>
  <c r="K21" i="2"/>
  <c r="J21" i="2"/>
  <c r="I21" i="2"/>
  <c r="H21" i="2"/>
  <c r="G21" i="2"/>
  <c r="F21" i="2"/>
  <c r="N19" i="2"/>
  <c r="M19" i="2"/>
  <c r="L19" i="2"/>
  <c r="L20" i="2" s="1"/>
  <c r="K19" i="2"/>
  <c r="K20" i="2" s="1"/>
  <c r="J19" i="2"/>
  <c r="I19" i="2"/>
  <c r="H19" i="2"/>
  <c r="G19" i="2"/>
  <c r="F19" i="2"/>
  <c r="K18" i="2"/>
  <c r="J18" i="2"/>
  <c r="G18" i="2"/>
  <c r="L17" i="2"/>
  <c r="L16" i="2" s="1"/>
  <c r="K17" i="2"/>
  <c r="K16" i="2" s="1"/>
  <c r="H17" i="2"/>
  <c r="H16" i="2" s="1"/>
  <c r="H25" i="3" l="1"/>
  <c r="H246" i="3"/>
  <c r="G25" i="3"/>
  <c r="I246" i="3"/>
  <c r="N25" i="3"/>
  <c r="N21" i="3"/>
  <c r="F21" i="3"/>
  <c r="F25" i="3"/>
  <c r="L25" i="3"/>
  <c r="H242" i="2"/>
  <c r="H303" i="2"/>
  <c r="J295" i="2"/>
  <c r="J303" i="2"/>
  <c r="J300" i="2" s="1"/>
  <c r="J242" i="2"/>
  <c r="J239" i="2" s="1"/>
  <c r="I57" i="2"/>
  <c r="H57" i="2"/>
  <c r="G300" i="2"/>
  <c r="J154" i="2"/>
  <c r="J60" i="2"/>
  <c r="J57" i="2" s="1"/>
  <c r="I167" i="2"/>
  <c r="L242" i="2"/>
  <c r="G60" i="2"/>
  <c r="G57" i="2" s="1"/>
  <c r="G154" i="2"/>
  <c r="G303" i="2"/>
  <c r="G242" i="2"/>
  <c r="G295" i="2"/>
  <c r="N20" i="2"/>
  <c r="M303" i="2"/>
  <c r="M242" i="2"/>
  <c r="F300" i="2"/>
  <c r="J20" i="2"/>
  <c r="I242" i="2"/>
  <c r="I239" i="2" s="1"/>
  <c r="I303" i="2"/>
  <c r="F20" i="2"/>
  <c r="G20" i="2"/>
  <c r="F57" i="2"/>
  <c r="L154" i="2"/>
  <c r="L295" i="2"/>
  <c r="I16" i="2"/>
  <c r="F60" i="2"/>
  <c r="F154" i="2"/>
  <c r="N60" i="2"/>
  <c r="N57" i="2" s="1"/>
  <c r="N154" i="2"/>
  <c r="M154" i="2"/>
  <c r="H239" i="2"/>
  <c r="F303" i="2"/>
  <c r="F242" i="2"/>
  <c r="F295" i="2"/>
  <c r="N303" i="2"/>
  <c r="N300" i="2" s="1"/>
  <c r="N242" i="2"/>
  <c r="N295" i="2"/>
  <c r="M295" i="2"/>
  <c r="M17" i="2"/>
  <c r="M16" i="2" s="1"/>
  <c r="L157" i="2"/>
  <c r="L60" i="2" s="1"/>
  <c r="L57" i="2" s="1"/>
  <c r="J168" i="2"/>
  <c r="J167" i="2" s="1"/>
  <c r="M240" i="2"/>
  <c r="L241" i="2"/>
  <c r="L239" i="2" s="1"/>
  <c r="K242" i="2"/>
  <c r="K239" i="2" s="1"/>
  <c r="I302" i="2"/>
  <c r="I300" i="2" s="1"/>
  <c r="H43" i="2"/>
  <c r="H202" i="2"/>
  <c r="H201" i="2" s="1"/>
  <c r="K226" i="2"/>
  <c r="F240" i="2"/>
  <c r="N240" i="2"/>
  <c r="M241" i="2"/>
  <c r="H295" i="2"/>
  <c r="H302" i="2"/>
  <c r="H300" i="2" s="1"/>
  <c r="H154" i="2"/>
  <c r="M187" i="2"/>
  <c r="I43" i="2"/>
  <c r="M58" i="2"/>
  <c r="M57" i="2" s="1"/>
  <c r="K60" i="2"/>
  <c r="K57" i="2" s="1"/>
  <c r="I154" i="2"/>
  <c r="F187" i="2"/>
  <c r="N187" i="2"/>
  <c r="L226" i="2"/>
  <c r="G240" i="2"/>
  <c r="G239" i="2" s="1"/>
  <c r="F241" i="2"/>
  <c r="N241" i="2"/>
  <c r="I295" i="2"/>
  <c r="L301" i="2"/>
  <c r="M301" i="2"/>
  <c r="M300" i="2" s="1"/>
  <c r="K303" i="2"/>
  <c r="K300" i="2" s="1"/>
  <c r="G97" i="2"/>
  <c r="J192" i="2"/>
  <c r="G226" i="2"/>
  <c r="K163" i="1"/>
  <c r="K164" i="1"/>
  <c r="L162" i="1"/>
  <c r="M162" i="1"/>
  <c r="N162" i="1"/>
  <c r="K162" i="1"/>
  <c r="L163" i="1"/>
  <c r="M163" i="1"/>
  <c r="N163" i="1"/>
  <c r="N239" i="2" l="1"/>
  <c r="M239" i="2"/>
  <c r="F239" i="2"/>
  <c r="L303" i="2"/>
  <c r="L300" i="2" s="1"/>
  <c r="M20" i="2"/>
  <c r="F129" i="1"/>
  <c r="G129" i="1"/>
  <c r="H129" i="1"/>
  <c r="I129" i="1"/>
  <c r="J129" i="1"/>
  <c r="K129" i="1"/>
  <c r="M129" i="1"/>
  <c r="N129" i="1"/>
  <c r="L129" i="1"/>
  <c r="G119" i="1" l="1"/>
  <c r="H119" i="1"/>
  <c r="I119" i="1"/>
  <c r="J119" i="1"/>
  <c r="K119" i="1"/>
  <c r="L119" i="1"/>
  <c r="M119" i="1"/>
  <c r="N119" i="1"/>
  <c r="F119" i="1"/>
  <c r="G105" i="1"/>
  <c r="H105" i="1"/>
  <c r="I105" i="1"/>
  <c r="J105" i="1"/>
  <c r="K105" i="1"/>
  <c r="L105" i="1"/>
  <c r="M105" i="1"/>
  <c r="N105" i="1"/>
  <c r="F105" i="1"/>
  <c r="N278" i="1" l="1"/>
  <c r="N270" i="1"/>
  <c r="N311" i="1" l="1"/>
  <c r="N305" i="1"/>
  <c r="N249" i="1" s="1"/>
  <c r="N304" i="1"/>
  <c r="N248" i="1" s="1"/>
  <c r="N303" i="1"/>
  <c r="N247" i="1" s="1"/>
  <c r="N250" i="1"/>
  <c r="N236" i="1"/>
  <c r="N210" i="1" s="1"/>
  <c r="N235" i="1"/>
  <c r="N220" i="1"/>
  <c r="N213" i="1"/>
  <c r="N197" i="1"/>
  <c r="N176" i="1" s="1"/>
  <c r="N196" i="1"/>
  <c r="N190" i="1"/>
  <c r="N179" i="1"/>
  <c r="N177" i="1"/>
  <c r="N81" i="1"/>
  <c r="N151" i="1"/>
  <c r="N308" i="1" l="1"/>
  <c r="N302" i="1"/>
  <c r="N246" i="1"/>
  <c r="N233" i="1"/>
  <c r="N209" i="1"/>
  <c r="N212" i="1"/>
  <c r="N208" i="1"/>
  <c r="N194" i="1"/>
  <c r="N175" i="1"/>
  <c r="N174" i="1" s="1"/>
  <c r="N178" i="1"/>
  <c r="N164" i="1" l="1"/>
  <c r="N161" i="1" s="1"/>
  <c r="N104" i="1"/>
  <c r="N68" i="1"/>
  <c r="N67" i="1" s="1"/>
  <c r="N66" i="1"/>
  <c r="N64" i="1"/>
  <c r="N63" i="1"/>
  <c r="N51" i="1"/>
  <c r="N50" i="1"/>
  <c r="N309" i="1" s="1"/>
  <c r="N35" i="1"/>
  <c r="N26" i="1"/>
  <c r="N24" i="1"/>
  <c r="N65" i="1" l="1"/>
  <c r="N22" i="1"/>
  <c r="N23" i="1"/>
  <c r="N310" i="1"/>
  <c r="N307" i="1" s="1"/>
  <c r="N48" i="1"/>
  <c r="N62" i="1"/>
  <c r="N25" i="1"/>
  <c r="N21" i="1"/>
  <c r="K51" i="1" l="1"/>
  <c r="L51" i="1"/>
  <c r="M51" i="1"/>
  <c r="J51" i="1"/>
  <c r="K50" i="1"/>
  <c r="L50" i="1"/>
  <c r="M50" i="1"/>
  <c r="J50" i="1"/>
  <c r="K35" i="1"/>
  <c r="L35" i="1"/>
  <c r="M35" i="1"/>
  <c r="J35" i="1"/>
  <c r="K311" i="1" l="1"/>
  <c r="K304" i="1" l="1"/>
  <c r="K248" i="1" s="1"/>
  <c r="K303" i="1"/>
  <c r="K278" i="1"/>
  <c r="K270" i="1"/>
  <c r="K250" i="1"/>
  <c r="K247" i="1"/>
  <c r="K305" i="1" l="1"/>
  <c r="K249" i="1" s="1"/>
  <c r="K246" i="1" s="1"/>
  <c r="K236" i="1"/>
  <c r="K210" i="1" s="1"/>
  <c r="K235" i="1"/>
  <c r="K209" i="1" s="1"/>
  <c r="K220" i="1"/>
  <c r="K213" i="1"/>
  <c r="K211" i="1"/>
  <c r="K190" i="1"/>
  <c r="K197" i="1"/>
  <c r="K176" i="1" s="1"/>
  <c r="K196" i="1"/>
  <c r="K179" i="1"/>
  <c r="K177" i="1"/>
  <c r="K302" i="1" l="1"/>
  <c r="K233" i="1"/>
  <c r="K212" i="1"/>
  <c r="K208" i="1"/>
  <c r="K178" i="1"/>
  <c r="K194" i="1"/>
  <c r="K175" i="1"/>
  <c r="K174" i="1" s="1"/>
  <c r="K64" i="1"/>
  <c r="K151" i="1"/>
  <c r="K81" i="1"/>
  <c r="K68" i="1"/>
  <c r="K66" i="1"/>
  <c r="K63" i="1" l="1"/>
  <c r="K308" i="1"/>
  <c r="K65" i="1"/>
  <c r="K62" i="1" s="1"/>
  <c r="K104" i="1"/>
  <c r="K67" i="1"/>
  <c r="I50" i="1"/>
  <c r="K26" i="1"/>
  <c r="K24" i="1"/>
  <c r="K23" i="1" l="1"/>
  <c r="K310" i="1"/>
  <c r="K22" i="1"/>
  <c r="K309" i="1"/>
  <c r="K161" i="1"/>
  <c r="K48" i="1"/>
  <c r="K21" i="1"/>
  <c r="L213" i="1"/>
  <c r="M213" i="1"/>
  <c r="K25" i="1" l="1"/>
  <c r="K307" i="1"/>
  <c r="I26" i="1"/>
  <c r="J26" i="1"/>
  <c r="L26" i="1"/>
  <c r="M26" i="1"/>
  <c r="I163" i="1"/>
  <c r="J163" i="1"/>
  <c r="I68" i="1"/>
  <c r="J68" i="1"/>
  <c r="L68" i="1"/>
  <c r="M68" i="1"/>
  <c r="I250" i="1"/>
  <c r="J250" i="1"/>
  <c r="L250" i="1"/>
  <c r="M250" i="1"/>
  <c r="I304" i="1"/>
  <c r="J304" i="1"/>
  <c r="L304" i="1"/>
  <c r="M304" i="1"/>
  <c r="I213" i="1"/>
  <c r="J213" i="1"/>
  <c r="I179" i="1"/>
  <c r="I196" i="1"/>
  <c r="J196" i="1"/>
  <c r="L196" i="1"/>
  <c r="M196" i="1"/>
  <c r="J236" i="1"/>
  <c r="L236" i="1"/>
  <c r="M236" i="1"/>
  <c r="J235" i="1"/>
  <c r="L235" i="1"/>
  <c r="M235" i="1"/>
  <c r="I236" i="1"/>
  <c r="I235" i="1"/>
  <c r="G211" i="1" l="1"/>
  <c r="H211" i="1"/>
  <c r="I211" i="1"/>
  <c r="J211" i="1"/>
  <c r="L211" i="1"/>
  <c r="M211" i="1"/>
  <c r="F211" i="1"/>
  <c r="G177" i="1" l="1"/>
  <c r="H177" i="1"/>
  <c r="I177" i="1"/>
  <c r="J177" i="1"/>
  <c r="L177" i="1"/>
  <c r="M177" i="1"/>
  <c r="F177" i="1"/>
  <c r="G66" i="1" l="1"/>
  <c r="H66" i="1"/>
  <c r="I66" i="1"/>
  <c r="J66" i="1"/>
  <c r="L66" i="1"/>
  <c r="M66" i="1"/>
  <c r="F66" i="1"/>
  <c r="G24" i="1" l="1"/>
  <c r="H24" i="1"/>
  <c r="I24" i="1"/>
  <c r="J24" i="1"/>
  <c r="L24" i="1"/>
  <c r="M24" i="1"/>
  <c r="F24" i="1"/>
  <c r="F162" i="1" l="1"/>
  <c r="F63" i="1" s="1"/>
  <c r="G163" i="1"/>
  <c r="G64" i="1" s="1"/>
  <c r="H163" i="1"/>
  <c r="H64" i="1" s="1"/>
  <c r="I64" i="1"/>
  <c r="J64" i="1"/>
  <c r="L64" i="1"/>
  <c r="M64" i="1"/>
  <c r="F163" i="1"/>
  <c r="F64" i="1" s="1"/>
  <c r="G81" i="1"/>
  <c r="H81" i="1"/>
  <c r="I81" i="1"/>
  <c r="J81" i="1"/>
  <c r="L81" i="1"/>
  <c r="M81" i="1"/>
  <c r="F81" i="1"/>
  <c r="F236" i="1"/>
  <c r="F210" i="1" s="1"/>
  <c r="G236" i="1"/>
  <c r="G210" i="1" s="1"/>
  <c r="I210" i="1"/>
  <c r="J210" i="1"/>
  <c r="L210" i="1"/>
  <c r="M210" i="1"/>
  <c r="F235" i="1"/>
  <c r="F209" i="1" s="1"/>
  <c r="G235" i="1"/>
  <c r="G209" i="1" s="1"/>
  <c r="I209" i="1"/>
  <c r="L209" i="1"/>
  <c r="M209" i="1"/>
  <c r="H236" i="1"/>
  <c r="H210" i="1" s="1"/>
  <c r="H235" i="1"/>
  <c r="H209" i="1" s="1"/>
  <c r="H208" i="1" l="1"/>
  <c r="J209" i="1"/>
  <c r="J238" i="1"/>
  <c r="G208" i="1"/>
  <c r="F208" i="1"/>
  <c r="I208" i="1"/>
  <c r="J208" i="1"/>
  <c r="L208" i="1"/>
  <c r="M208" i="1"/>
  <c r="M311" i="1"/>
  <c r="M248" i="1"/>
  <c r="M303" i="1"/>
  <c r="M247" i="1" s="1"/>
  <c r="M278" i="1"/>
  <c r="M270" i="1"/>
  <c r="M220" i="1"/>
  <c r="M197" i="1"/>
  <c r="M176" i="1" s="1"/>
  <c r="M175" i="1"/>
  <c r="M190" i="1"/>
  <c r="M179" i="1"/>
  <c r="M63" i="1"/>
  <c r="M151" i="1"/>
  <c r="M23" i="1"/>
  <c r="M22" i="1"/>
  <c r="M305" i="1" l="1"/>
  <c r="M249" i="1" s="1"/>
  <c r="M246" i="1" s="1"/>
  <c r="M212" i="1"/>
  <c r="M174" i="1"/>
  <c r="M21" i="1"/>
  <c r="M25" i="1"/>
  <c r="M164" i="1"/>
  <c r="M65" i="1" s="1"/>
  <c r="M62" i="1" s="1"/>
  <c r="M308" i="1"/>
  <c r="M309" i="1"/>
  <c r="M233" i="1"/>
  <c r="M194" i="1"/>
  <c r="M178" i="1"/>
  <c r="M104" i="1"/>
  <c r="M67" i="1"/>
  <c r="M48" i="1"/>
  <c r="M302" i="1" l="1"/>
  <c r="M161" i="1"/>
  <c r="M310" i="1"/>
  <c r="M307" i="1" s="1"/>
  <c r="G311" i="1"/>
  <c r="H311" i="1"/>
  <c r="I311" i="1"/>
  <c r="J311" i="1"/>
  <c r="L311" i="1"/>
  <c r="F311" i="1"/>
  <c r="G250" i="1"/>
  <c r="H250" i="1"/>
  <c r="F250" i="1"/>
  <c r="G304" i="1"/>
  <c r="G248" i="1" s="1"/>
  <c r="H304" i="1"/>
  <c r="H248" i="1" s="1"/>
  <c r="I248" i="1"/>
  <c r="J248" i="1"/>
  <c r="L248" i="1"/>
  <c r="F304" i="1"/>
  <c r="F248" i="1" s="1"/>
  <c r="G303" i="1"/>
  <c r="G247" i="1" s="1"/>
  <c r="H303" i="1"/>
  <c r="H247" i="1" s="1"/>
  <c r="I303" i="1"/>
  <c r="I247" i="1" s="1"/>
  <c r="J303" i="1"/>
  <c r="J247" i="1" s="1"/>
  <c r="L303" i="1"/>
  <c r="L247" i="1" s="1"/>
  <c r="F303" i="1"/>
  <c r="F247" i="1" s="1"/>
  <c r="G270" i="1"/>
  <c r="H270" i="1"/>
  <c r="I270" i="1"/>
  <c r="J270" i="1"/>
  <c r="L270" i="1"/>
  <c r="F270" i="1"/>
  <c r="G278" i="1"/>
  <c r="H278" i="1"/>
  <c r="I278" i="1"/>
  <c r="J278" i="1"/>
  <c r="L278" i="1"/>
  <c r="F278" i="1"/>
  <c r="G213" i="1"/>
  <c r="H213" i="1"/>
  <c r="F213" i="1"/>
  <c r="G220" i="1"/>
  <c r="H220" i="1"/>
  <c r="I220" i="1"/>
  <c r="I212" i="1" s="1"/>
  <c r="J220" i="1"/>
  <c r="L220" i="1"/>
  <c r="F220" i="1"/>
  <c r="H212" i="1" l="1"/>
  <c r="G212" i="1"/>
  <c r="G305" i="1"/>
  <c r="G249" i="1" s="1"/>
  <c r="G246" i="1" s="1"/>
  <c r="F305" i="1"/>
  <c r="F249" i="1" s="1"/>
  <c r="F246" i="1" s="1"/>
  <c r="J305" i="1"/>
  <c r="J249" i="1" s="1"/>
  <c r="J246" i="1" s="1"/>
  <c r="L305" i="1"/>
  <c r="L249" i="1" s="1"/>
  <c r="L246" i="1" s="1"/>
  <c r="L212" i="1"/>
  <c r="J212" i="1"/>
  <c r="H305" i="1"/>
  <c r="H249" i="1" s="1"/>
  <c r="H246" i="1" s="1"/>
  <c r="I305" i="1"/>
  <c r="I249" i="1" s="1"/>
  <c r="I246" i="1" s="1"/>
  <c r="H302" i="1"/>
  <c r="F212" i="1"/>
  <c r="L233" i="1"/>
  <c r="J233" i="1"/>
  <c r="G233" i="1"/>
  <c r="H233" i="1"/>
  <c r="I233" i="1"/>
  <c r="F233" i="1"/>
  <c r="G197" i="1"/>
  <c r="G176" i="1" s="1"/>
  <c r="H197" i="1"/>
  <c r="H176" i="1" s="1"/>
  <c r="I197" i="1"/>
  <c r="I176" i="1" s="1"/>
  <c r="J197" i="1"/>
  <c r="L197" i="1"/>
  <c r="L176" i="1" s="1"/>
  <c r="F197" i="1"/>
  <c r="F176" i="1" s="1"/>
  <c r="G196" i="1"/>
  <c r="G175" i="1" s="1"/>
  <c r="H196" i="1"/>
  <c r="H175" i="1" s="1"/>
  <c r="I175" i="1"/>
  <c r="J175" i="1"/>
  <c r="L175" i="1"/>
  <c r="F196" i="1"/>
  <c r="F175" i="1" s="1"/>
  <c r="G179" i="1"/>
  <c r="H179" i="1"/>
  <c r="J179" i="1"/>
  <c r="L179" i="1"/>
  <c r="F179" i="1"/>
  <c r="G190" i="1"/>
  <c r="H190" i="1"/>
  <c r="I190" i="1"/>
  <c r="J190" i="1"/>
  <c r="L190" i="1"/>
  <c r="F190" i="1"/>
  <c r="G68" i="1"/>
  <c r="H68" i="1"/>
  <c r="F68" i="1"/>
  <c r="F67" i="1" s="1"/>
  <c r="G174" i="1" l="1"/>
  <c r="G302" i="1"/>
  <c r="L302" i="1"/>
  <c r="F174" i="1"/>
  <c r="F302" i="1"/>
  <c r="H174" i="1"/>
  <c r="J302" i="1"/>
  <c r="J176" i="1"/>
  <c r="J174" i="1" s="1"/>
  <c r="J199" i="1"/>
  <c r="I174" i="1"/>
  <c r="I302" i="1"/>
  <c r="L174" i="1"/>
  <c r="J178" i="1"/>
  <c r="L178" i="1"/>
  <c r="F178" i="1"/>
  <c r="L194" i="1"/>
  <c r="J194" i="1"/>
  <c r="I194" i="1"/>
  <c r="H178" i="1"/>
  <c r="G178" i="1"/>
  <c r="I178" i="1"/>
  <c r="H194" i="1"/>
  <c r="G194" i="1"/>
  <c r="F194" i="1"/>
  <c r="G67" i="1"/>
  <c r="I67" i="1"/>
  <c r="H67" i="1"/>
  <c r="J67" i="1"/>
  <c r="L67" i="1"/>
  <c r="G151" i="1"/>
  <c r="G164" i="1" s="1"/>
  <c r="G65" i="1" s="1"/>
  <c r="H151" i="1"/>
  <c r="H164" i="1" s="1"/>
  <c r="H65" i="1" s="1"/>
  <c r="I151" i="1"/>
  <c r="I164" i="1" s="1"/>
  <c r="I65" i="1" s="1"/>
  <c r="J151" i="1"/>
  <c r="J164" i="1" s="1"/>
  <c r="J65" i="1" s="1"/>
  <c r="L151" i="1"/>
  <c r="L164" i="1" s="1"/>
  <c r="L65" i="1" s="1"/>
  <c r="F151" i="1"/>
  <c r="F164" i="1" s="1"/>
  <c r="F65" i="1" s="1"/>
  <c r="F62" i="1" s="1"/>
  <c r="G162" i="1"/>
  <c r="H162" i="1"/>
  <c r="I162" i="1"/>
  <c r="J162" i="1"/>
  <c r="F308" i="1"/>
  <c r="H308" i="1" l="1"/>
  <c r="H63" i="1"/>
  <c r="H62" i="1" s="1"/>
  <c r="I308" i="1"/>
  <c r="I63" i="1"/>
  <c r="I62" i="1" s="1"/>
  <c r="G308" i="1"/>
  <c r="G63" i="1"/>
  <c r="G62" i="1" s="1"/>
  <c r="L308" i="1"/>
  <c r="L63" i="1"/>
  <c r="L62" i="1" s="1"/>
  <c r="J308" i="1"/>
  <c r="J63" i="1"/>
  <c r="J62" i="1" s="1"/>
  <c r="L104" i="1"/>
  <c r="F161" i="1"/>
  <c r="H104" i="1"/>
  <c r="H161" i="1"/>
  <c r="G161" i="1"/>
  <c r="G104" i="1"/>
  <c r="I104" i="1"/>
  <c r="J104" i="1"/>
  <c r="F104" i="1"/>
  <c r="I161" i="1"/>
  <c r="J161" i="1"/>
  <c r="G26" i="1"/>
  <c r="H26" i="1"/>
  <c r="F26" i="1"/>
  <c r="G51" i="1"/>
  <c r="H51" i="1"/>
  <c r="I51" i="1"/>
  <c r="L23" i="1"/>
  <c r="G50" i="1"/>
  <c r="H50" i="1"/>
  <c r="F51" i="1"/>
  <c r="F23" i="1" s="1"/>
  <c r="G35" i="1"/>
  <c r="H35" i="1"/>
  <c r="I35" i="1"/>
  <c r="F35" i="1"/>
  <c r="F50" i="1"/>
  <c r="H310" i="1" l="1"/>
  <c r="H23" i="1"/>
  <c r="G310" i="1"/>
  <c r="G23" i="1"/>
  <c r="F309" i="1"/>
  <c r="F22" i="1"/>
  <c r="F21" i="1" s="1"/>
  <c r="H309" i="1"/>
  <c r="H307" i="1" s="1"/>
  <c r="H22" i="1"/>
  <c r="H21" i="1" s="1"/>
  <c r="G309" i="1"/>
  <c r="G22" i="1"/>
  <c r="I309" i="1"/>
  <c r="I22" i="1"/>
  <c r="I310" i="1"/>
  <c r="I23" i="1"/>
  <c r="J310" i="1"/>
  <c r="J23" i="1"/>
  <c r="L309" i="1"/>
  <c r="L22" i="1"/>
  <c r="J309" i="1"/>
  <c r="J22" i="1"/>
  <c r="L161" i="1"/>
  <c r="L310" i="1"/>
  <c r="F310" i="1"/>
  <c r="F307" i="1" s="1"/>
  <c r="H48" i="1"/>
  <c r="L48" i="1"/>
  <c r="I48" i="1"/>
  <c r="J48" i="1"/>
  <c r="G48" i="1"/>
  <c r="F48" i="1"/>
  <c r="G21" i="1" l="1"/>
  <c r="G307" i="1"/>
  <c r="F25" i="1"/>
  <c r="I307" i="1"/>
  <c r="G25" i="1"/>
  <c r="H25" i="1"/>
  <c r="I25" i="1"/>
  <c r="I21" i="1"/>
  <c r="L307" i="1"/>
  <c r="J307" i="1"/>
  <c r="L21" i="1"/>
  <c r="L25" i="1"/>
  <c r="J21" i="1"/>
  <c r="J25" i="1"/>
</calcChain>
</file>

<file path=xl/sharedStrings.xml><?xml version="1.0" encoding="utf-8"?>
<sst xmlns="http://schemas.openxmlformats.org/spreadsheetml/2006/main" count="2703" uniqueCount="350">
  <si>
    <t>Наименование подпрограммы, основного мероприятия</t>
  </si>
  <si>
    <t>Ожидаемый социально-экономический эффект</t>
  </si>
  <si>
    <t>Срок реализации</t>
  </si>
  <si>
    <t>Источники финансирования</t>
  </si>
  <si>
    <t>Итого</t>
  </si>
  <si>
    <t>Основное мероприятие «Реализация образовательных программ дошкольного образования»</t>
  </si>
  <si>
    <t>Утверждено в бюджете</t>
  </si>
  <si>
    <t>Оказание учреждениями (организациями) услуг (работ) по предоставлению дошкольного образования</t>
  </si>
  <si>
    <t>1.1.</t>
  </si>
  <si>
    <t>Финансирование дошкольных образовательных учреждений в части реализации ими дошкольного образования</t>
  </si>
  <si>
    <t>РБ</t>
  </si>
  <si>
    <t>МБ</t>
  </si>
  <si>
    <t>Субсидия на обеспечение сбалансированности местного бюджета по социально значимым и первоочередным расходам</t>
  </si>
  <si>
    <t>Иные межбюджетные трансферты на обеспечение расходов по заработной плате педагогических работников дошкольных учреждений, в связи с выпадающими доходами от платных услуг</t>
  </si>
  <si>
    <t>Субсидия бюджетным и автономным учреждениям на иные цели в том числе:</t>
  </si>
  <si>
    <t>Проезд к месту отдыха иобратно</t>
  </si>
  <si>
    <t>Субсидия на льготное питание</t>
  </si>
  <si>
    <t>Субсидия на иные цели МБ</t>
  </si>
  <si>
    <t>Субсидия на выполнения работ по актуализации сметной документации объектов</t>
  </si>
  <si>
    <t>Субсидия на развитие общественной инфраструктуры</t>
  </si>
  <si>
    <t>Обеспечение муниципальных дошкольных и общеобразовательных организаций педагогически работниками</t>
  </si>
  <si>
    <t>2.</t>
  </si>
  <si>
    <t>Приобретение мягких модулей, конструкторов, строительных наборов</t>
  </si>
  <si>
    <t xml:space="preserve">                                                    Итого</t>
  </si>
  <si>
    <t>Федеральный бюджет</t>
  </si>
  <si>
    <t>Республиканский бюджет</t>
  </si>
  <si>
    <t>Местный бюджет</t>
  </si>
  <si>
    <t>Итого № п/п</t>
  </si>
  <si>
    <t>Основное мероприятие «Реализация общеобразовательных программ общего образования»</t>
  </si>
  <si>
    <t>ФБ</t>
  </si>
  <si>
    <t>Оказание  учреждениями (организациями)  услуг (работ) по предоставлению общего образования</t>
  </si>
  <si>
    <t>Субсидия бюджетным и автономным учреждениям на  финансовое обеспечение государственного (муниципального) задания на оказание государственных (муниципальных) услуг (выполнение работ) в том числе:</t>
  </si>
  <si>
    <t>МБ, РБ, ФБ</t>
  </si>
  <si>
    <t>Финансовое обеспечение получения начального, общего, основного общего, среднего общего образования в муниципальных общеобразовательных учреждениях</t>
  </si>
  <si>
    <t>Исполнение расходных обязательств муниципальным образованием</t>
  </si>
  <si>
    <t>Субсидия бюджетам городских округов на оплату труда обслуживающего персонала</t>
  </si>
  <si>
    <t>Выплата вознаграждения за выполнение функций классного руководителя педагогическим работникам муниципальных общеобразовательных учреждений, ежемесячное денежное вознаграждение за классное руководство педагогическим работникам.</t>
  </si>
  <si>
    <t xml:space="preserve">Мероприятия по оказанию горячего питания для детей, обучающихся в муниципальных общеобразовательных учреждениях </t>
  </si>
  <si>
    <t>Субсидия на организацию горячего питания обучающихся, получающих начальное общее образование</t>
  </si>
  <si>
    <t>Субсидия в целях организации бесплатного питания детей, не вошедших в категории детей коренных малочисленных народов Севера</t>
  </si>
  <si>
    <t xml:space="preserve">  Обеспечение компенсации питания родителям (законным представите-лям) обучающихся в муниципаль-ных общеобразовательных органи-зациях, имеющих статус обучаю-щихся с ограниченными возможно-стями здоровья, обучение которых организовано на дому</t>
  </si>
  <si>
    <t>Питание детей ОВЗ (2-й раз)</t>
  </si>
  <si>
    <t>Проезд к месту отдыха и обратно</t>
  </si>
  <si>
    <t>Субсидия на реализацию мероприятий по модернизации школьных систем образования</t>
  </si>
  <si>
    <t>Субсидия на капитальный ремонт муниципальных общеобразовательных организаций и (или) муниципальных образовательных организаций дополнительного образования (в рамках АТЗ)</t>
  </si>
  <si>
    <t>Основное мероприятие «Поддержка общего образования»</t>
  </si>
  <si>
    <t>Мероприятия по патриотическому воспитанию школьников в общеобразовательных учреждениях (Наследие)</t>
  </si>
  <si>
    <t>Городская военно-патриотическая игра «Зарница»</t>
  </si>
  <si>
    <t>Межрайонное первенство по спортивному туризму</t>
  </si>
  <si>
    <t>Военно-полевые сборы</t>
  </si>
  <si>
    <t>Все краски кроме черной</t>
  </si>
  <si>
    <t>Проезд на участие, приобретение оборудования, инструментов  (муз.и т.д.) "Юные Маргеловы"</t>
  </si>
  <si>
    <t>Вручение медалей, награждение выпускникам общеобразовательных учреждений</t>
  </si>
  <si>
    <t>Всероссийский слет детских общественных советов</t>
  </si>
  <si>
    <t xml:space="preserve">Дискуссионный клуб «Все пороки от безделья» </t>
  </si>
  <si>
    <t>Конкурс сочинений «Россия территория добра»</t>
  </si>
  <si>
    <t>Заповедная Бурятия, заповедное Прибайкалье и Забайкалье</t>
  </si>
  <si>
    <t xml:space="preserve">Городская конференция "Шаг в будущее" </t>
  </si>
  <si>
    <t>Городская олимпиада по Байкаловедению</t>
  </si>
  <si>
    <t>Квест ко Дню космонавтики</t>
  </si>
  <si>
    <t>Мероприятия по профилактике ПАВ  школьников в общеобразовательных учреждениях (Заслон)</t>
  </si>
  <si>
    <t>Научно- практическая конференция «Шаг в будущее»</t>
  </si>
  <si>
    <t>Городской конкурс рисунков и плакатов «Все краски, кроме черной»</t>
  </si>
  <si>
    <t>Тематическая дискотека для старшеклассников «Праздник Последнего звонка», приобретение наградных, канц.товары</t>
  </si>
  <si>
    <t>Заседание дискуссионного клуба старшеклассников «Я выбираю жизнь»</t>
  </si>
  <si>
    <t>"Спорт вместо наркотиков"</t>
  </si>
  <si>
    <t>"Равный обучает равного"</t>
  </si>
  <si>
    <t>"Всероссийский день трезвости", Правда и ложь об алкоголен</t>
  </si>
  <si>
    <t>«Я гражданин»</t>
  </si>
  <si>
    <t>Мероприятия по трудоустройству несовершеннолетних граждан</t>
  </si>
  <si>
    <t>Мероприятия по поддержке одаренных детей</t>
  </si>
  <si>
    <t>Городской конкурс «Ученик года» МБ,РБ</t>
  </si>
  <si>
    <t>Городской конкурс «Умники и умницы»</t>
  </si>
  <si>
    <t>Любимые книги-юбиляры года «Живая классика»</t>
  </si>
  <si>
    <t>Олимпиада для учащихся начальной школы</t>
  </si>
  <si>
    <t>Межрайонный конкурс исследовательских проектов и творческих работ «Росток»</t>
  </si>
  <si>
    <t>Общегородской праздник «Выпускной бал»</t>
  </si>
  <si>
    <t>Научно-практическая конференция «Шаг в будущее. Юниор»</t>
  </si>
  <si>
    <t>Новогодняя елка главы города для одаренных дете</t>
  </si>
  <si>
    <t>Праздник бурятского языка</t>
  </si>
  <si>
    <t>Всероссийский форум научной молодежи "Шаг в будущее"</t>
  </si>
  <si>
    <t>«Сибирь зажигает звезды»</t>
  </si>
  <si>
    <t>Организационный взнос на участие в конкурсе «История местного самоуправления моего края»</t>
  </si>
  <si>
    <t>Муниципальный конкурс «Буктрейлер»</t>
  </si>
  <si>
    <t>Мероприятия по обеспечению развития и интеграции с обществом детей-сирот и детей, оставшихся без попечения родителей, а также детей-инвалидов, социальная поддержка семей и детей, находящихся  в трудной жизненной ситуации</t>
  </si>
  <si>
    <t>Проведение акции «Помогите детям собраться в школу!» (предоставление адресной материальной и иной помощи  детям из семей находящихся в трудной жизненной ситуации)</t>
  </si>
  <si>
    <t>Проведение социально-значимых мероприятий: Международный день семьи (15.05.), День  защиты детей (01.06.), День матери (ноябрь), День семьи, любви и верности (8 июля), день инвалида (03.12.), Новогодний утренник для детей в ТЖС (25.12.),Продуктовые наборы  в ТЖС, оформление паспортов, гос.пошлины</t>
  </si>
  <si>
    <t>Финансирование  проезда несовершеннолетних по Постановлению Северобайкальского суда в Центр временного содержания несовершеннолетних правонарушителей, Перевозка несовершеннолетних, оставшихся без попечения родителей, к месту их устройства, сопровождение.</t>
  </si>
  <si>
    <t>Проведение социологических исследований по проблемам семьи и детей, находящихся в социально- опасном положении и в трудной жизненной ситуации (мониторинг и оказание  помощи: материальной или иной – продуктовые наборы для семей СОП).</t>
  </si>
  <si>
    <t>Субсидия бюджетам городских округов на софинансирование капитальных вложений в объекты муниципальной собственности</t>
  </si>
  <si>
    <t>Субсидия на прохождение государственной экологической экспертизы по объекту «Строительство школы на 450 мест в г. Северобайкальск» РБ»</t>
  </si>
  <si>
    <t>Создание центров цифрового образования детей</t>
  </si>
  <si>
    <t>Местный  бюджет</t>
  </si>
  <si>
    <t>Основное мероприятие «Реализация общеобразовательных программ дополнительного образования»</t>
  </si>
  <si>
    <t>Оказание  учреждениями (организациями)   услуг (работ) по предоставлению дополнительного образования</t>
  </si>
  <si>
    <t>Увеличение фонда оплаты труда педагогических работников муниципальных учреждений дополнительного образования</t>
  </si>
  <si>
    <t>Субсидия бюджетам на увеличение охвата детей дополнительного образования</t>
  </si>
  <si>
    <t xml:space="preserve">    Итого</t>
  </si>
  <si>
    <t>Основное мероприятие «Оздоровление и отдых детей»</t>
  </si>
  <si>
    <t>Оказание  учреждениями (организациями)   услуг (работ) по осуществлению оздоровления и отдыха детей</t>
  </si>
  <si>
    <t>Субсидия на обустройство и бурение скважины</t>
  </si>
  <si>
    <t>Организация и обеспечение отдыха, и оздоровление детей в загородных стационарных детских оздоровительных лагерях, оздоровительных лагерях с дневным пребыванием, за исключением организации отдыха детей в каникулярное время и обеспечение прав детей, находящихся в трудной жизненной ситуации</t>
  </si>
  <si>
    <t>Субвенция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</si>
  <si>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Обеспечение прав детей, находящихся в трудной жизненной ситуации, на отдых и оздоровление</t>
  </si>
  <si>
    <t>Мероприятия, направленные на отдых и оздоровление детей</t>
  </si>
  <si>
    <t>Вакцинация детей в летний оздоровительный сезон против клещевого энцефалита</t>
  </si>
  <si>
    <t xml:space="preserve"> № п/п</t>
  </si>
  <si>
    <t>Основное мероприятие «Управление в сфере образования»</t>
  </si>
  <si>
    <t>Обеспечение деятельности Управления образования АМО "город Северобайкальск"</t>
  </si>
  <si>
    <t>Содержание аппарата органов местного самоуправления</t>
  </si>
  <si>
    <t>Поощрение за достижения показателей деятельности органов местного самоуправления</t>
  </si>
  <si>
    <t>Обеспечение деятельности централизованных бухгалтерий</t>
  </si>
  <si>
    <t>Обеспечение деятельности планово-экономических отделов</t>
  </si>
  <si>
    <t>Обеспечение деятельности методических кабинетов</t>
  </si>
  <si>
    <t xml:space="preserve">Обеспечение деятельности (оказание услуг) учреждений хозяйственного обслуживания </t>
  </si>
  <si>
    <t>Обеспечение деятельности отдела закупок</t>
  </si>
  <si>
    <t>Обеспечение муниципальных общеобразовательных организаций вахтерами и на оплату услуг частным охранным предприятиям</t>
  </si>
  <si>
    <t>Мероприятия по осуществлению отдельных государственных полномочий в области образования, переданных органам местного самоуправления в соответствии с Законом Республики Бурятия от 08.07.2008г.№394-IV</t>
  </si>
  <si>
    <t>Администрирование  передаваемого отдельного государственного полномочия по организации и обеспечению отдыха и оздоровления детей</t>
  </si>
  <si>
    <t>Мероприятия по развитию системы оценки качества образования</t>
  </si>
  <si>
    <t>Проведение государственной итоговой аттестации учащихся 9 – 11 классов, учебно-тренировочные испытания, учебно-тренировочных испытаний</t>
  </si>
  <si>
    <t>Мероприятия по обновлению материально- технической базы ППЭ</t>
  </si>
  <si>
    <t>Консультации,  проведение  конкурсов, семинаров для муниципальных методических служб, руководителей и учителей общеобразовательных учреждений города по вопросам диагностики качества образования с использованием педагогических тестов</t>
  </si>
  <si>
    <t>Семинар « Методы и способы педагогической и психологической подготовки учащихся к государственной итоговой аттестации»</t>
  </si>
  <si>
    <t>Совещание по теме «Обеспечение условий для подготовки ГИА в общеобразовательных учреждениях города»</t>
  </si>
  <si>
    <t>Командировочные расходы ( в т.ч. проезд, проживание, суточные, доставка материалов, оборудования,)  услуги нотариуса, страхование доставки</t>
  </si>
  <si>
    <t>Оценка эффективности рабочего места МО, аттестация рабочего места</t>
  </si>
  <si>
    <t xml:space="preserve">Мероприятия по повышению профессионального мастерства </t>
  </si>
  <si>
    <t>«Учитель  года»</t>
  </si>
  <si>
    <t>Конкурс молодых педагогов «Молодые педагоги – образованию города»</t>
  </si>
  <si>
    <t>«Самый классный классный»</t>
  </si>
  <si>
    <t>Конкурс «Сердце отдаю детям » (педагоги дополнительного образования)</t>
  </si>
  <si>
    <t>Педагогический дуэт</t>
  </si>
  <si>
    <t>Стимулирование учителей по результатам ЕГЭ</t>
  </si>
  <si>
    <t>Августовская конференция</t>
  </si>
  <si>
    <t>Воспитатель года</t>
  </si>
  <si>
    <t>Всероссийская научно-практическая конференция информационных технологий</t>
  </si>
  <si>
    <t>Лучшая школьная столовая города Северобайкальск</t>
  </si>
  <si>
    <t>Мероприятия по компенсации расходов по найму жилья молодыми специалистами</t>
  </si>
  <si>
    <t>Привязка ПСД по объектам образования</t>
  </si>
  <si>
    <t>Оказание платных услуг муниципальными казенными учреждениями:</t>
  </si>
  <si>
    <t xml:space="preserve">Специальные расходы( резервные средства) </t>
  </si>
  <si>
    <t>Обеспечение муниципальных дошкольных и общеобразовательных организаций педагогическими работниками</t>
  </si>
  <si>
    <t>Субсидия  на выплату дополнительной стипендии государственной академической стипендии студентам, обучающимся п образовательным программам среднего профессионального образования (программам подготовки квалифицированных рабочих, служащих программам подготовки специалистов среднего звена)</t>
  </si>
  <si>
    <t>Итого по Программе:</t>
  </si>
  <si>
    <t>1.1.2</t>
  </si>
  <si>
    <t>1.1.3</t>
  </si>
  <si>
    <t>1.1.4</t>
  </si>
  <si>
    <t>1.1.5</t>
  </si>
  <si>
    <t>1.1.6</t>
  </si>
  <si>
    <t>1.2</t>
  </si>
  <si>
    <t>1.2.1</t>
  </si>
  <si>
    <t>1.2.2</t>
  </si>
  <si>
    <t>1.2.3</t>
  </si>
  <si>
    <t>1.2.4</t>
  </si>
  <si>
    <t>1.2.5</t>
  </si>
  <si>
    <t>1.2.6</t>
  </si>
  <si>
    <t>2.1</t>
  </si>
  <si>
    <t xml:space="preserve">Кассовое исполнение </t>
  </si>
  <si>
    <t>Итого:</t>
  </si>
  <si>
    <t>План по программе</t>
  </si>
  <si>
    <t>Внебюджетные средства</t>
  </si>
  <si>
    <t>Кассовое исполнение</t>
  </si>
  <si>
    <t>Иной межбюджетного трансферта, имеющего целевое назначение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</si>
  <si>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ФБ, РБ, МБ</t>
  </si>
  <si>
    <t>2.1.1</t>
  </si>
  <si>
    <t>2.1.2</t>
  </si>
  <si>
    <t>2.1.3</t>
  </si>
  <si>
    <t>2.1.4</t>
  </si>
  <si>
    <t>2.1.5</t>
  </si>
  <si>
    <t>2.1.6</t>
  </si>
  <si>
    <t>2.2</t>
  </si>
  <si>
    <t>2.2.1</t>
  </si>
  <si>
    <t>2.2.2</t>
  </si>
  <si>
    <t>2.2.3</t>
  </si>
  <si>
    <t>2.2.4</t>
  </si>
  <si>
    <t>2.2.5</t>
  </si>
  <si>
    <t>2.2.5.1</t>
  </si>
  <si>
    <t>2.3</t>
  </si>
  <si>
    <t>2.3.1</t>
  </si>
  <si>
    <t>2.2.6</t>
  </si>
  <si>
    <t>2.2.7</t>
  </si>
  <si>
    <t>2.2.8</t>
  </si>
  <si>
    <t>2.2.9</t>
  </si>
  <si>
    <t>2.2.10</t>
  </si>
  <si>
    <t>2.3.2</t>
  </si>
  <si>
    <t>2.3.3</t>
  </si>
  <si>
    <t>2.3.4</t>
  </si>
  <si>
    <t>2.3.5</t>
  </si>
  <si>
    <t>2.4</t>
  </si>
  <si>
    <t>2.5</t>
  </si>
  <si>
    <t>2.6</t>
  </si>
  <si>
    <t>3.1</t>
  </si>
  <si>
    <t>3.2</t>
  </si>
  <si>
    <t>3.1.1</t>
  </si>
  <si>
    <t>3.1.2</t>
  </si>
  <si>
    <t>3.1.3</t>
  </si>
  <si>
    <t>3.1.4</t>
  </si>
  <si>
    <t>3.1.5</t>
  </si>
  <si>
    <t>3.2.1</t>
  </si>
  <si>
    <t>3.2.2</t>
  </si>
  <si>
    <t>3.2.3</t>
  </si>
  <si>
    <t xml:space="preserve">План по программе </t>
  </si>
  <si>
    <t>РБ,МБ, ВБ</t>
  </si>
  <si>
    <t>4.1</t>
  </si>
  <si>
    <t>4.1.1</t>
  </si>
  <si>
    <t>4.1.2</t>
  </si>
  <si>
    <t>4.1.3</t>
  </si>
  <si>
    <t>4.2</t>
  </si>
  <si>
    <t>4.2.1</t>
  </si>
  <si>
    <t>4.2.2</t>
  </si>
  <si>
    <t>4.2.3</t>
  </si>
  <si>
    <t>4.2.4</t>
  </si>
  <si>
    <t>4.3</t>
  </si>
  <si>
    <t>4.4</t>
  </si>
  <si>
    <t>4.5</t>
  </si>
  <si>
    <t>4.6</t>
  </si>
  <si>
    <t>4.7</t>
  </si>
  <si>
    <t>4.8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</si>
  <si>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</si>
  <si>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</si>
  <si>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</si>
  <si>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</si>
  <si>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</si>
  <si>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</si>
  <si>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</si>
  <si>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</si>
  <si>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5.2</t>
  </si>
  <si>
    <t>5.1.8</t>
  </si>
  <si>
    <t>5.3</t>
  </si>
  <si>
    <t>5.4</t>
  </si>
  <si>
    <t>5.4.1</t>
  </si>
  <si>
    <t>5.4.2</t>
  </si>
  <si>
    <t>5.4.3</t>
  </si>
  <si>
    <t>5.4.4</t>
  </si>
  <si>
    <t>5.4.5</t>
  </si>
  <si>
    <t>5.4.6</t>
  </si>
  <si>
    <t>5.4.7</t>
  </si>
  <si>
    <t>5.5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</si>
  <si>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</si>
  <si>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</si>
  <si>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</si>
  <si>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</si>
  <si>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</si>
  <si>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</si>
  <si>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</si>
  <si>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</si>
  <si>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</si>
  <si>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</si>
  <si>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5.5.11</t>
  </si>
  <si>
    <t>5.5.12</t>
  </si>
  <si>
    <t>5.6</t>
  </si>
  <si>
    <t>5.7</t>
  </si>
  <si>
    <t>5.8</t>
  </si>
  <si>
    <t>5.9</t>
  </si>
  <si>
    <t>5.10</t>
  </si>
  <si>
    <t>5.11</t>
  </si>
  <si>
    <t>5.12</t>
  </si>
  <si>
    <t>Олимпиада 6-11классы</t>
  </si>
  <si>
    <t>Участие во Всероссийской олимпиаде школьников 6-11 классы</t>
  </si>
  <si>
    <t>2020-2026</t>
  </si>
  <si>
    <t>2022-2026</t>
  </si>
  <si>
    <t>ВБ</t>
  </si>
  <si>
    <t>п.1.1,1.2,1.3</t>
  </si>
  <si>
    <t>2021-2026</t>
  </si>
  <si>
    <t>Подпрограмма 1. Совершенствование дошкольного образования</t>
  </si>
  <si>
    <t>Подпрограмма 2.Развитие системы общего образования</t>
  </si>
  <si>
    <t>п.2.2</t>
  </si>
  <si>
    <t>п.2.1,п.2.4</t>
  </si>
  <si>
    <t>2020-2022</t>
  </si>
  <si>
    <t>2021-2022</t>
  </si>
  <si>
    <t>п.2.4</t>
  </si>
  <si>
    <t>2023-2026</t>
  </si>
  <si>
    <t>п.2.1</t>
  </si>
  <si>
    <t>Подпрограмма 3. Развитие дополнительного образования</t>
  </si>
  <si>
    <t>п.3.1,3.2</t>
  </si>
  <si>
    <t>Подпрограмма 4.Развитие системы детского отдыха и оздоровления</t>
  </si>
  <si>
    <t>п.4.1,4.2</t>
  </si>
  <si>
    <t>ВСЕГО по Программе</t>
  </si>
  <si>
    <t>20022-2023</t>
  </si>
  <si>
    <t>2021-2023</t>
  </si>
  <si>
    <t>2020-2023</t>
  </si>
  <si>
    <t>2022-2023</t>
  </si>
  <si>
    <t>п.5.1,5.2</t>
  </si>
  <si>
    <t>п.5.3</t>
  </si>
  <si>
    <t xml:space="preserve">        </t>
  </si>
  <si>
    <t>МЭ ВСОШ</t>
  </si>
  <si>
    <t>Успешный дошкольник</t>
  </si>
  <si>
    <t>Расходы, тыс. руб.</t>
  </si>
  <si>
    <t>Субсидия на муниципальное задание</t>
  </si>
  <si>
    <t xml:space="preserve">Субсидия на муниципальное задание </t>
  </si>
  <si>
    <t xml:space="preserve">Субсидия на муниципальное здание </t>
  </si>
  <si>
    <r>
      <t>Итого</t>
    </r>
    <r>
      <rPr>
        <sz val="8"/>
        <rFont val="Times New Roman"/>
        <family val="1"/>
        <charset val="204"/>
      </rPr>
      <t xml:space="preserve"> № п/п</t>
    </r>
  </si>
  <si>
    <r>
      <t xml:space="preserve">Субсидия бюджетным и автономным учреждениям на </t>
    </r>
    <r>
      <rPr>
        <sz val="10"/>
        <rFont val="Calibri"/>
        <family val="2"/>
        <charset val="204"/>
        <scheme val="minor"/>
      </rPr>
      <t xml:space="preserve"> </t>
    </r>
    <r>
      <rPr>
        <sz val="10"/>
        <rFont val="Times New Roman"/>
        <family val="1"/>
        <charset val="204"/>
      </rPr>
      <t>финансовое обеспечение государственного (муниципального) задания на оказание государственных (муниципальных) услуг (выполнение работ) в том числе:</t>
    </r>
  </si>
  <si>
    <t>Раздел 3. Перечень мероприятий и ресурсное обеспечение муниципальной программы</t>
  </si>
  <si>
    <t>Программа "Развитие образования в муниципальном образовании "город Северобайкальск"</t>
  </si>
  <si>
    <t>Цель Программы: Реализация потребности граждан в образовательном процессе, постоянное повышение образовательного уровня населения и развитие системы обеспечения качества образовательных услуг</t>
  </si>
  <si>
    <t>Цель подпрограммы:</t>
  </si>
  <si>
    <t>Обеспечение государственных гарантий доступного и качественного дошкольного образования, обеспечение современных требований к организации образовательного процесса в условиях внедрения ФГОС ДО, безопасности жизнедеятельности дошкольников</t>
  </si>
  <si>
    <t>Задача подпрограммы:</t>
  </si>
  <si>
    <t>Обеспечение равных возможностей для полноценного развития каждого ребенка независимо от места жительства, нации, социального статуса, психофизиологических и др. особенностей и создание благоприятных условий развития детей в соответствии с их возрастными и индивидуальными особенностями</t>
  </si>
  <si>
    <t>Развитие системы общего образования, обеспечивающей выполнение ФГОС общего образования, создание условий для устойчивого развития общего среднего образования на основе модернизации его содержания с учетом потребностей развивающегося общества города и республики</t>
  </si>
  <si>
    <t>Повышение качества образования, достижение новых образовательных результатов, соответствующих современным запросам личности, общества и государства.</t>
  </si>
  <si>
    <t xml:space="preserve">Создание оптимальных условий для социализации личности, ее нравственного, интеллектуального, творческого и физического развития через интеграцию общего и дополнительного образования детей, расширение роли школы в социально – культурной жизни обучающихся и семей. </t>
  </si>
  <si>
    <t>Формирование и развитие творческих способностей детей, культуры здорового образа жизни, укрепление их здоровья, а также продуктивная организация и занятость свободного времени</t>
  </si>
  <si>
    <t>Развитие системы отдыха, оздоровления и занятости детей и подростков в г. Северобайкальск, создание правовых, экономических и организационных условий, направленных на сохранение и развитие системы детского отдыха</t>
  </si>
  <si>
    <t xml:space="preserve">Укрепление и сохранение здоровья подрастающего поколения, организация досуга для повышения образовательного и интеллектуального уровня, воспитание развитой личности. </t>
  </si>
  <si>
    <t xml:space="preserve"> Создание условий для подготовки работников квалифицированного труда по востребованным направлениям (медицина, педагогика) на базе основного общего и среднего (полного) общего образования, удовлетворение перспективных потребностей в квалифицированных специалистах. Совершенствование правового, организационного, экономического механизмов функционирования в системе образования г Северобайкальск</t>
  </si>
  <si>
    <t>Повышение качества предоставляемых образовательных услуг,  эффективности управления на всех уровнях системы образования, повышение экономической эффективности деятельности учреждений образования</t>
  </si>
  <si>
    <t xml:space="preserve">5. Совершенствование управления в сфере системы образования        </t>
  </si>
  <si>
    <t>"Герои первых"</t>
  </si>
  <si>
    <t>Городской конкурс «Дангина», "Батор"</t>
  </si>
  <si>
    <t>Выездная республиканская экспедиция посвященная 100ю министерства образования</t>
  </si>
  <si>
    <t>Открытие и закрытие года педагога и наставника</t>
  </si>
  <si>
    <t>1.2.2.1</t>
  </si>
  <si>
    <t>Иные межбюджетные трансферты на оплату питания
обучающихся в муниципальных организациях, 
осваивающих образовательные программы дошкольного образования, 
являющихся детьми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</si>
  <si>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 xml:space="preserve">Иные межбюджетные трансфертов на оснащение муниципальных дошкольных организаций материалами, оборудованием и инвентарем для развития детей дошкольного возраста </t>
  </si>
  <si>
    <t>Конкурс чтецов "Война. Весна. Победа"</t>
  </si>
  <si>
    <t>п.1.2</t>
  </si>
  <si>
    <t>п.1.1,1.3</t>
  </si>
  <si>
    <t>п.2.1,2.2,2.3,2.4</t>
  </si>
  <si>
    <t>п.2.1,2.2,2.3 2.4</t>
  </si>
  <si>
    <t>п.3.1</t>
  </si>
  <si>
    <t>п.5.2</t>
  </si>
  <si>
    <t>п.5.1,5.2,5.3</t>
  </si>
  <si>
    <t>2019-2027</t>
  </si>
  <si>
    <t>2020-2027</t>
  </si>
  <si>
    <t>2022-2027</t>
  </si>
  <si>
    <t>2021-2027</t>
  </si>
  <si>
    <t>2023-2027</t>
  </si>
  <si>
    <t>2024-2027</t>
  </si>
  <si>
    <t>Задачи программы:</t>
  </si>
  <si>
    <t>1. Обеспечение государственных гарантий доступного и качественного дошкольного образования, обеспечение современных требований к организации образовательного процесса в условиях внедрения ФГОС ДО, безопасности жизнедеятельности дошкольников;</t>
  </si>
  <si>
    <t>2. Развитие системы общего образования, обеспечивающей выполнение ФГОС общего образования, создание условий для устойчивого развития общего среднего образования на основе модернизации его содержания с учетом потребностей развивающегося общества города и республики;</t>
  </si>
  <si>
    <t>3. Создание оптимальных   условий для социализации личности, ее нравственного, интеллектуального, творческого и физического развития через интеграцию общего и дополнительного образования детей, расширение роли школы в социально – культурной жизни обучающихся и семей;</t>
  </si>
  <si>
    <t>4. Развитие системы отдыха, оздоровления и занятости детей и подростков в г. Северобайкальск, создание правовых, экономических и организационных условий, направленных на сохранение и развитие системы детского отдыха</t>
  </si>
  <si>
    <t>5. Создание условий для подготовки работников квалифицированного труда по востребованным направлениям (медицина, педагогика) на базе основного общего и среднего (полного) общего образования, удовлетворение перспективных потребностей в квалифицированных специалистах. Совершенствование правового, организационного, экономического механизмов функционирования в системе образования г Северобайкальск</t>
  </si>
  <si>
    <t>2.1.6.1</t>
  </si>
  <si>
    <t>2.1.6.2</t>
  </si>
  <si>
    <t>Обеспечение выплат ежемесячного денежного вознаграждения
советникам директоров по воспитанию и взаимодействию с детскими общественными
объединениями муниципальных общеобразовательных организаций</t>
  </si>
  <si>
    <t>п2.2</t>
  </si>
  <si>
    <t>2024-2026</t>
  </si>
  <si>
    <t>Обеспечение выплат ежемесячного денежного
вознаграждения советникам директоров по воспитанию и взаимодействию
с детскими общественными объединениями муниципальных общеобразовательных
организаций, дополнительно предусмотренных на выплату разницы районных
коэффициентов, утвержденных федеральными и региональными правовыми актами,
необходимых для выплаты советникам директоров муниципальных
общеобразовательных организаций</t>
  </si>
  <si>
    <t>разница между первым и последним</t>
  </si>
  <si>
    <t>питание с мз на иные с сво</t>
  </si>
  <si>
    <t xml:space="preserve"> просили в мз 432тыс плюс 74,22 внов приним ь= разница 357,78 в мз будет</t>
  </si>
  <si>
    <t>20022-2027</t>
  </si>
  <si>
    <t>2022-2024</t>
  </si>
  <si>
    <t>2020-2024</t>
  </si>
  <si>
    <t>2023--2027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</si>
</sst>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7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Border="1"/>
    <xf numFmtId="49" fontId="5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4" fontId="0" fillId="2" borderId="0" xfId="0" applyNumberFormat="1" applyFill="1"/>
    <xf numFmtId="4" fontId="6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2" borderId="0" xfId="0" applyFont="1" applyFill="1"/>
    <xf numFmtId="0" fontId="12" fillId="0" borderId="8" xfId="0" applyFont="1" applyBorder="1" applyAlignment="1">
      <alignment horizontal="center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49" fontId="24" fillId="0" borderId="1" xfId="0" applyNumberFormat="1" applyFont="1" applyBorder="1" applyAlignment="1">
      <alignment vertical="center" wrapText="1"/>
    </xf>
    <xf numFmtId="16" fontId="14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vertical="center" wrapText="1"/>
    </xf>
    <xf numFmtId="0" fontId="11" fillId="0" borderId="1" xfId="0" applyFont="1" applyBorder="1"/>
    <xf numFmtId="4" fontId="25" fillId="0" borderId="1" xfId="0" applyNumberFormat="1" applyFont="1" applyBorder="1" applyAlignment="1">
      <alignment horizontal="center"/>
    </xf>
    <xf numFmtId="4" fontId="25" fillId="2" borderId="1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 vertical="center"/>
    </xf>
    <xf numFmtId="4" fontId="11" fillId="2" borderId="0" xfId="0" applyNumberFormat="1" applyFont="1" applyFill="1"/>
    <xf numFmtId="0" fontId="26" fillId="0" borderId="0" xfId="0" applyFont="1" applyAlignment="1">
      <alignment vertical="center"/>
    </xf>
    <xf numFmtId="0" fontId="28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4" fontId="21" fillId="0" borderId="0" xfId="0" applyNumberFormat="1" applyFont="1" applyBorder="1" applyAlignment="1">
      <alignment horizontal="center" vertical="center" wrapText="1"/>
    </xf>
    <xf numFmtId="4" fontId="21" fillId="2" borderId="0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4" fontId="23" fillId="2" borderId="0" xfId="0" applyNumberFormat="1" applyFont="1" applyFill="1" applyAlignment="1">
      <alignment vertical="center" wrapText="1"/>
    </xf>
    <xf numFmtId="0" fontId="10" fillId="0" borderId="0" xfId="0" applyFont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 wrapText="1"/>
    </xf>
    <xf numFmtId="4" fontId="3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4" fontId="23" fillId="2" borderId="0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31" fillId="0" borderId="0" xfId="0" applyFont="1"/>
    <xf numFmtId="0" fontId="32" fillId="0" borderId="8" xfId="0" applyFont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0" fillId="3" borderId="0" xfId="0" applyFill="1"/>
    <xf numFmtId="0" fontId="11" fillId="3" borderId="0" xfId="0" applyFont="1" applyFill="1"/>
    <xf numFmtId="0" fontId="16" fillId="3" borderId="1" xfId="0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4" fontId="21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25" fillId="3" borderId="1" xfId="0" applyNumberFormat="1" applyFont="1" applyFill="1" applyBorder="1" applyAlignment="1">
      <alignment horizontal="center" vertical="center" wrapText="1"/>
    </xf>
    <xf numFmtId="4" fontId="18" fillId="3" borderId="1" xfId="0" applyNumberFormat="1" applyFont="1" applyFill="1" applyBorder="1" applyAlignment="1">
      <alignment horizontal="center" vertical="center" wrapText="1"/>
    </xf>
    <xf numFmtId="4" fontId="25" fillId="3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4" fontId="21" fillId="3" borderId="0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vertical="center" wrapText="1"/>
    </xf>
    <xf numFmtId="4" fontId="30" fillId="3" borderId="1" xfId="0" applyNumberFormat="1" applyFont="1" applyFill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1" fillId="0" borderId="3" xfId="0" applyFont="1" applyBorder="1" applyAlignment="1">
      <alignment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4" fontId="13" fillId="3" borderId="3" xfId="0" applyNumberFormat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0" fillId="0" borderId="0" xfId="0" applyNumberFormat="1" applyBorder="1"/>
    <xf numFmtId="4" fontId="21" fillId="2" borderId="7" xfId="0" applyNumberFormat="1" applyFont="1" applyFill="1" applyBorder="1" applyAlignment="1">
      <alignment horizontal="center" vertical="center" wrapText="1"/>
    </xf>
    <xf numFmtId="4" fontId="19" fillId="2" borderId="7" xfId="0" applyNumberFormat="1" applyFont="1" applyFill="1" applyBorder="1" applyAlignment="1">
      <alignment horizontal="center" vertical="center" wrapText="1"/>
    </xf>
    <xf numFmtId="4" fontId="19" fillId="0" borderId="7" xfId="0" applyNumberFormat="1" applyFont="1" applyFill="1" applyBorder="1" applyAlignment="1">
      <alignment horizontal="center" vertical="center" wrapText="1"/>
    </xf>
    <xf numFmtId="4" fontId="30" fillId="3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10" fillId="0" borderId="9" xfId="0" applyFont="1" applyFill="1" applyBorder="1" applyAlignment="1">
      <alignment horizontal="center" vertical="center" wrapText="1"/>
    </xf>
    <xf numFmtId="4" fontId="30" fillId="2" borderId="9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4" fontId="21" fillId="2" borderId="9" xfId="0" applyNumberFormat="1" applyFont="1" applyFill="1" applyBorder="1" applyAlignment="1">
      <alignment horizontal="center" vertical="center" wrapText="1"/>
    </xf>
    <xf numFmtId="4" fontId="19" fillId="2" borderId="9" xfId="0" applyNumberFormat="1" applyFont="1" applyFill="1" applyBorder="1" applyAlignment="1">
      <alignment horizontal="center" vertical="center" wrapText="1"/>
    </xf>
    <xf numFmtId="4" fontId="19" fillId="0" borderId="9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wrapText="1"/>
    </xf>
    <xf numFmtId="0" fontId="31" fillId="0" borderId="0" xfId="0" applyFont="1" applyAlignment="1">
      <alignment horizontal="center" wrapText="1"/>
    </xf>
    <xf numFmtId="0" fontId="3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" fontId="10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8" fillId="0" borderId="7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49" fontId="24" fillId="0" borderId="3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right" vertical="center" wrapText="1"/>
    </xf>
    <xf numFmtId="0" fontId="25" fillId="0" borderId="5" xfId="0" applyFont="1" applyBorder="1" applyAlignment="1">
      <alignment horizontal="right" vertical="center" wrapText="1"/>
    </xf>
    <xf numFmtId="0" fontId="25" fillId="0" borderId="6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right"/>
    </xf>
    <xf numFmtId="0" fontId="25" fillId="0" borderId="5" xfId="0" applyFont="1" applyBorder="1" applyAlignment="1">
      <alignment horizontal="right"/>
    </xf>
    <xf numFmtId="0" fontId="25" fillId="0" borderId="6" xfId="0" applyFont="1" applyBorder="1" applyAlignment="1">
      <alignment horizontal="right"/>
    </xf>
    <xf numFmtId="0" fontId="2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righ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4" fontId="2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2"/>
  <sheetViews>
    <sheetView topLeftCell="A107" zoomScaleNormal="100" workbookViewId="0">
      <selection activeCell="A119" sqref="A1:XFD1048576"/>
    </sheetView>
  </sheetViews>
  <sheetFormatPr defaultRowHeight="15" x14ac:dyDescent="0.25"/>
  <cols>
    <col min="1" max="1" width="7.28515625" customWidth="1"/>
    <col min="2" max="2" width="31.42578125" customWidth="1"/>
    <col min="3" max="3" width="13.85546875" customWidth="1"/>
    <col min="4" max="4" width="10" customWidth="1"/>
    <col min="5" max="5" width="9.85546875" customWidth="1"/>
    <col min="6" max="9" width="14.42578125" customWidth="1"/>
    <col min="10" max="11" width="14.42578125" style="14" customWidth="1"/>
    <col min="12" max="12" width="14.42578125" style="103" customWidth="1"/>
    <col min="13" max="14" width="14.42578125" customWidth="1"/>
    <col min="15" max="15" width="14" customWidth="1"/>
  </cols>
  <sheetData>
    <row r="1" spans="1:16" x14ac:dyDescent="0.25">
      <c r="E1" s="88" t="s">
        <v>294</v>
      </c>
      <c r="F1" s="88"/>
      <c r="G1" s="88"/>
      <c r="H1" s="88"/>
      <c r="I1" s="88"/>
    </row>
    <row r="2" spans="1:16" x14ac:dyDescent="0.25">
      <c r="E2" s="88"/>
      <c r="F2" s="88"/>
      <c r="G2" s="88"/>
      <c r="H2" s="88"/>
      <c r="I2" s="88"/>
    </row>
    <row r="3" spans="1:16" x14ac:dyDescent="0.25">
      <c r="E3" s="88" t="s">
        <v>295</v>
      </c>
      <c r="F3" s="88"/>
      <c r="G3" s="88"/>
      <c r="H3" s="88"/>
      <c r="I3" s="88"/>
    </row>
    <row r="4" spans="1:16" x14ac:dyDescent="0.25">
      <c r="C4" s="196" t="s">
        <v>296</v>
      </c>
      <c r="D4" s="196"/>
      <c r="E4" s="196"/>
      <c r="F4" s="196"/>
      <c r="G4" s="196"/>
      <c r="H4" s="196"/>
      <c r="I4" s="196"/>
      <c r="J4" s="196"/>
      <c r="K4" s="196"/>
      <c r="L4" s="196"/>
    </row>
    <row r="5" spans="1:16" x14ac:dyDescent="0.25">
      <c r="C5" s="196"/>
      <c r="D5" s="196"/>
      <c r="E5" s="196"/>
      <c r="F5" s="196"/>
      <c r="G5" s="196"/>
      <c r="H5" s="196"/>
      <c r="I5" s="196"/>
      <c r="J5" s="196"/>
      <c r="K5" s="196"/>
      <c r="L5" s="196"/>
    </row>
    <row r="6" spans="1:16" x14ac:dyDescent="0.25">
      <c r="C6" s="196"/>
      <c r="D6" s="196"/>
      <c r="E6" s="196"/>
      <c r="F6" s="196"/>
      <c r="G6" s="196"/>
      <c r="H6" s="196"/>
      <c r="I6" s="196"/>
      <c r="J6" s="196"/>
      <c r="K6" s="196"/>
      <c r="L6" s="196"/>
    </row>
    <row r="7" spans="1:16" x14ac:dyDescent="0.25">
      <c r="C7" s="268" t="s">
        <v>331</v>
      </c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</row>
    <row r="8" spans="1:16" x14ac:dyDescent="0.25">
      <c r="C8" s="269" t="s">
        <v>332</v>
      </c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</row>
    <row r="9" spans="1:16" x14ac:dyDescent="0.25">
      <c r="C9" s="269" t="s">
        <v>333</v>
      </c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</row>
    <row r="10" spans="1:16" x14ac:dyDescent="0.25">
      <c r="C10" s="269" t="s">
        <v>334</v>
      </c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</row>
    <row r="11" spans="1:16" x14ac:dyDescent="0.25">
      <c r="C11" s="269" t="s">
        <v>335</v>
      </c>
      <c r="D11" s="269"/>
      <c r="E11" s="269"/>
      <c r="F11" s="269"/>
      <c r="G11" s="269"/>
      <c r="H11" s="269"/>
      <c r="I11" s="269"/>
      <c r="J11" s="269"/>
      <c r="K11" s="269"/>
      <c r="L11" s="269"/>
      <c r="M11" s="269"/>
      <c r="N11" s="269"/>
      <c r="O11" s="269"/>
      <c r="P11" s="269"/>
    </row>
    <row r="12" spans="1:16" x14ac:dyDescent="0.25">
      <c r="C12" s="269" t="s">
        <v>336</v>
      </c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</row>
    <row r="13" spans="1:16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8"/>
      <c r="K13" s="18"/>
      <c r="L13" s="104"/>
      <c r="M13" s="17"/>
      <c r="N13" s="17"/>
    </row>
    <row r="14" spans="1:16" ht="18.75" x14ac:dyDescent="0.3">
      <c r="A14" s="207" t="s">
        <v>265</v>
      </c>
      <c r="B14" s="207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122"/>
    </row>
    <row r="15" spans="1:16" ht="28.5" customHeight="1" x14ac:dyDescent="0.3">
      <c r="A15" s="19"/>
      <c r="B15" s="89" t="s">
        <v>297</v>
      </c>
      <c r="C15" s="270" t="s">
        <v>298</v>
      </c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</row>
    <row r="16" spans="1:16" ht="27.75" customHeight="1" x14ac:dyDescent="0.3">
      <c r="A16" s="19"/>
      <c r="B16" s="89" t="s">
        <v>299</v>
      </c>
      <c r="C16" s="270" t="s">
        <v>300</v>
      </c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0"/>
    </row>
    <row r="17" spans="1:20" ht="15" customHeight="1" x14ac:dyDescent="0.25">
      <c r="A17" s="275" t="s">
        <v>292</v>
      </c>
      <c r="B17" s="200" t="s">
        <v>0</v>
      </c>
      <c r="C17" s="200" t="s">
        <v>1</v>
      </c>
      <c r="D17" s="200" t="s">
        <v>2</v>
      </c>
      <c r="E17" s="200" t="s">
        <v>3</v>
      </c>
      <c r="F17" s="271" t="s">
        <v>288</v>
      </c>
      <c r="G17" s="271"/>
      <c r="H17" s="271"/>
      <c r="I17" s="271"/>
      <c r="J17" s="271"/>
      <c r="K17" s="271"/>
      <c r="L17" s="271"/>
      <c r="M17" s="271"/>
      <c r="N17" s="271"/>
      <c r="O17" s="4"/>
      <c r="P17" s="4"/>
      <c r="Q17" s="3"/>
      <c r="R17" s="6"/>
      <c r="S17" s="6"/>
      <c r="T17" s="6"/>
    </row>
    <row r="18" spans="1:20" ht="33" customHeight="1" x14ac:dyDescent="0.25">
      <c r="A18" s="275"/>
      <c r="B18" s="200"/>
      <c r="C18" s="200"/>
      <c r="D18" s="200"/>
      <c r="E18" s="200"/>
      <c r="F18" s="271"/>
      <c r="G18" s="271"/>
      <c r="H18" s="271"/>
      <c r="I18" s="271"/>
      <c r="J18" s="271"/>
      <c r="K18" s="271"/>
      <c r="L18" s="271"/>
      <c r="M18" s="271"/>
      <c r="N18" s="271"/>
      <c r="O18" s="188" t="s">
        <v>343</v>
      </c>
      <c r="P18" s="4"/>
      <c r="Q18" s="4"/>
      <c r="R18" s="6"/>
      <c r="S18" s="6"/>
      <c r="T18" s="6"/>
    </row>
    <row r="19" spans="1:20" x14ac:dyDescent="0.25">
      <c r="A19" s="275"/>
      <c r="B19" s="200"/>
      <c r="C19" s="200"/>
      <c r="D19" s="200"/>
      <c r="E19" s="200"/>
      <c r="F19" s="99">
        <v>2020</v>
      </c>
      <c r="G19" s="99">
        <v>2021</v>
      </c>
      <c r="H19" s="99">
        <v>2022</v>
      </c>
      <c r="I19" s="99">
        <v>2023</v>
      </c>
      <c r="J19" s="206">
        <v>2024</v>
      </c>
      <c r="K19" s="206"/>
      <c r="L19" s="105">
        <v>2025</v>
      </c>
      <c r="M19" s="99">
        <v>2026</v>
      </c>
      <c r="N19" s="99">
        <v>2027</v>
      </c>
      <c r="O19" s="7">
        <v>2025</v>
      </c>
      <c r="P19" s="7"/>
      <c r="Q19" s="3"/>
      <c r="R19" s="6"/>
      <c r="S19" s="6"/>
      <c r="T19" s="6"/>
    </row>
    <row r="20" spans="1:20" ht="66" customHeight="1" x14ac:dyDescent="0.25">
      <c r="A20" s="211">
        <v>1</v>
      </c>
      <c r="B20" s="203" t="s">
        <v>5</v>
      </c>
      <c r="C20" s="212" t="s">
        <v>263</v>
      </c>
      <c r="D20" s="209" t="s">
        <v>260</v>
      </c>
      <c r="E20" s="123"/>
      <c r="F20" s="101" t="s">
        <v>158</v>
      </c>
      <c r="G20" s="101" t="s">
        <v>158</v>
      </c>
      <c r="H20" s="101" t="s">
        <v>158</v>
      </c>
      <c r="I20" s="101" t="s">
        <v>162</v>
      </c>
      <c r="J20" s="124" t="s">
        <v>160</v>
      </c>
      <c r="K20" s="124" t="s">
        <v>6</v>
      </c>
      <c r="L20" s="125" t="s">
        <v>160</v>
      </c>
      <c r="M20" s="101" t="s">
        <v>160</v>
      </c>
      <c r="N20" s="101" t="s">
        <v>160</v>
      </c>
      <c r="O20" s="6"/>
      <c r="P20" s="6"/>
      <c r="Q20" s="6"/>
      <c r="R20" s="6"/>
      <c r="S20" s="6"/>
      <c r="T20" s="6"/>
    </row>
    <row r="21" spans="1:20" ht="33" customHeight="1" x14ac:dyDescent="0.25">
      <c r="A21" s="211"/>
      <c r="B21" s="204"/>
      <c r="C21" s="212"/>
      <c r="D21" s="209"/>
      <c r="E21" s="20" t="s">
        <v>159</v>
      </c>
      <c r="F21" s="22">
        <f>F22+F23+F24</f>
        <v>135883.15</v>
      </c>
      <c r="G21" s="22">
        <f t="shared" ref="G21:N21" si="0">G22+G23+G24</f>
        <v>148391.59</v>
      </c>
      <c r="H21" s="22">
        <f t="shared" si="0"/>
        <v>160189.66999999998</v>
      </c>
      <c r="I21" s="22">
        <f t="shared" si="0"/>
        <v>168557.53</v>
      </c>
      <c r="J21" s="23">
        <f t="shared" si="0"/>
        <v>224493.28999999998</v>
      </c>
      <c r="K21" s="23">
        <f t="shared" si="0"/>
        <v>211892.63999999998</v>
      </c>
      <c r="L21" s="106">
        <f t="shared" si="0"/>
        <v>224315.09</v>
      </c>
      <c r="M21" s="22">
        <f t="shared" si="0"/>
        <v>220757.59999999998</v>
      </c>
      <c r="N21" s="22">
        <f t="shared" si="0"/>
        <v>221563.21</v>
      </c>
      <c r="O21" s="182">
        <v>3809.16</v>
      </c>
      <c r="P21" s="182"/>
      <c r="Q21" s="182"/>
      <c r="R21" s="6"/>
      <c r="S21" s="6"/>
      <c r="T21" s="6"/>
    </row>
    <row r="22" spans="1:20" ht="29.25" customHeight="1" x14ac:dyDescent="0.25">
      <c r="A22" s="211"/>
      <c r="B22" s="204"/>
      <c r="C22" s="212"/>
      <c r="D22" s="209"/>
      <c r="E22" s="24" t="s">
        <v>10</v>
      </c>
      <c r="F22" s="22">
        <f t="shared" ref="F22:N24" si="1">F50</f>
        <v>111607.08</v>
      </c>
      <c r="G22" s="22">
        <f t="shared" si="1"/>
        <v>113889.9</v>
      </c>
      <c r="H22" s="22">
        <f t="shared" si="1"/>
        <v>123554.45</v>
      </c>
      <c r="I22" s="22">
        <f t="shared" si="1"/>
        <v>134986.31</v>
      </c>
      <c r="J22" s="23">
        <f t="shared" si="1"/>
        <v>160629.78999999998</v>
      </c>
      <c r="K22" s="23">
        <f t="shared" si="1"/>
        <v>159519.15</v>
      </c>
      <c r="L22" s="106">
        <f t="shared" si="1"/>
        <v>109778.2</v>
      </c>
      <c r="M22" s="22">
        <f t="shared" si="1"/>
        <v>109778.2</v>
      </c>
      <c r="N22" s="22">
        <f t="shared" si="1"/>
        <v>109778.2</v>
      </c>
      <c r="O22" s="182"/>
      <c r="P22" s="182"/>
      <c r="Q22" s="182"/>
      <c r="R22" s="6"/>
      <c r="S22" s="6"/>
      <c r="T22" s="6"/>
    </row>
    <row r="23" spans="1:20" ht="29.25" customHeight="1" x14ac:dyDescent="0.25">
      <c r="A23" s="211"/>
      <c r="B23" s="204"/>
      <c r="C23" s="212"/>
      <c r="D23" s="209"/>
      <c r="E23" s="24" t="s">
        <v>11</v>
      </c>
      <c r="F23" s="22">
        <f t="shared" si="1"/>
        <v>24276.07</v>
      </c>
      <c r="G23" s="22">
        <f t="shared" si="1"/>
        <v>34501.69</v>
      </c>
      <c r="H23" s="22">
        <f t="shared" si="1"/>
        <v>36635.22</v>
      </c>
      <c r="I23" s="22">
        <f t="shared" si="1"/>
        <v>33571.22</v>
      </c>
      <c r="J23" s="23">
        <f t="shared" si="1"/>
        <v>63863.5</v>
      </c>
      <c r="K23" s="23">
        <f t="shared" si="1"/>
        <v>52373.49</v>
      </c>
      <c r="L23" s="106">
        <f t="shared" si="1"/>
        <v>114536.89</v>
      </c>
      <c r="M23" s="22">
        <f t="shared" si="1"/>
        <v>110979.4</v>
      </c>
      <c r="N23" s="22">
        <f t="shared" si="1"/>
        <v>111785.01</v>
      </c>
      <c r="O23" s="182"/>
      <c r="P23" s="182"/>
      <c r="Q23" s="182"/>
      <c r="R23" s="6"/>
      <c r="S23" s="6"/>
      <c r="T23" s="6"/>
    </row>
    <row r="24" spans="1:20" ht="36" customHeight="1" x14ac:dyDescent="0.25">
      <c r="A24" s="211"/>
      <c r="B24" s="205"/>
      <c r="C24" s="212"/>
      <c r="D24" s="209"/>
      <c r="E24" s="25" t="s">
        <v>262</v>
      </c>
      <c r="F24" s="26">
        <f t="shared" si="1"/>
        <v>0</v>
      </c>
      <c r="G24" s="26">
        <f t="shared" si="1"/>
        <v>0</v>
      </c>
      <c r="H24" s="26">
        <f t="shared" si="1"/>
        <v>0</v>
      </c>
      <c r="I24" s="26">
        <f t="shared" si="1"/>
        <v>0</v>
      </c>
      <c r="J24" s="27">
        <f t="shared" si="1"/>
        <v>0</v>
      </c>
      <c r="K24" s="27">
        <f t="shared" si="1"/>
        <v>0</v>
      </c>
      <c r="L24" s="107">
        <f t="shared" si="1"/>
        <v>0</v>
      </c>
      <c r="M24" s="26">
        <f t="shared" si="1"/>
        <v>0</v>
      </c>
      <c r="N24" s="26">
        <f t="shared" si="1"/>
        <v>0</v>
      </c>
      <c r="O24" s="182"/>
      <c r="P24" s="182"/>
      <c r="Q24" s="182"/>
    </row>
    <row r="25" spans="1:20" ht="49.5" customHeight="1" x14ac:dyDescent="0.25">
      <c r="A25" s="28"/>
      <c r="B25" s="29" t="s">
        <v>7</v>
      </c>
      <c r="C25" s="212"/>
      <c r="D25" s="209"/>
      <c r="E25" s="25"/>
      <c r="F25" s="30">
        <f>F24+F23+F22</f>
        <v>135883.15</v>
      </c>
      <c r="G25" s="30">
        <f t="shared" ref="G25:N25" si="2">G24+G23+G22</f>
        <v>148391.59</v>
      </c>
      <c r="H25" s="30">
        <f t="shared" si="2"/>
        <v>160189.66999999998</v>
      </c>
      <c r="I25" s="30">
        <f t="shared" si="2"/>
        <v>168557.53</v>
      </c>
      <c r="J25" s="31">
        <f t="shared" si="2"/>
        <v>224493.28999999998</v>
      </c>
      <c r="K25" s="31">
        <f t="shared" si="2"/>
        <v>211892.63999999998</v>
      </c>
      <c r="L25" s="108">
        <f t="shared" si="2"/>
        <v>224315.09</v>
      </c>
      <c r="M25" s="30">
        <f t="shared" si="2"/>
        <v>220757.59999999998</v>
      </c>
      <c r="N25" s="30">
        <f t="shared" si="2"/>
        <v>221563.21</v>
      </c>
      <c r="O25" s="182"/>
      <c r="P25" s="182"/>
      <c r="Q25" s="182"/>
    </row>
    <row r="26" spans="1:20" ht="99" customHeight="1" x14ac:dyDescent="0.25">
      <c r="A26" s="32" t="s">
        <v>8</v>
      </c>
      <c r="B26" s="29" t="s">
        <v>293</v>
      </c>
      <c r="C26" s="213"/>
      <c r="D26" s="209"/>
      <c r="E26" s="33"/>
      <c r="F26" s="30">
        <f>F27+F28+F29+F30+F32+F33+F34</f>
        <v>133043.62999999998</v>
      </c>
      <c r="G26" s="30">
        <f>G27+G28+G29+G30+G32+G33+G34</f>
        <v>143740.75</v>
      </c>
      <c r="H26" s="30">
        <f>H27+H28+H29+H30+H32+H33+H34</f>
        <v>156022.31</v>
      </c>
      <c r="I26" s="30">
        <f t="shared" ref="I26:N26" si="3">I27+I28+I29+I30+I32+I33+I34+I31</f>
        <v>164055.45000000001</v>
      </c>
      <c r="J26" s="30">
        <f t="shared" si="3"/>
        <v>193368.16999999998</v>
      </c>
      <c r="K26" s="30">
        <f t="shared" si="3"/>
        <v>193368.16999999998</v>
      </c>
      <c r="L26" s="108">
        <f t="shared" si="3"/>
        <v>213223.4</v>
      </c>
      <c r="M26" s="30">
        <f t="shared" si="3"/>
        <v>213223.4</v>
      </c>
      <c r="N26" s="30">
        <f t="shared" si="3"/>
        <v>213223.4</v>
      </c>
      <c r="O26" s="182"/>
      <c r="P26" s="182"/>
      <c r="Q26" s="182"/>
    </row>
    <row r="27" spans="1:20" ht="63.75" customHeight="1" x14ac:dyDescent="0.25">
      <c r="A27" s="34" t="s">
        <v>145</v>
      </c>
      <c r="B27" s="29" t="s">
        <v>9</v>
      </c>
      <c r="C27" s="35" t="s">
        <v>318</v>
      </c>
      <c r="D27" s="209"/>
      <c r="E27" s="25" t="s">
        <v>10</v>
      </c>
      <c r="F27" s="30">
        <v>76330.600000000006</v>
      </c>
      <c r="G27" s="30">
        <v>80070.399999999994</v>
      </c>
      <c r="H27" s="30">
        <v>82009.7</v>
      </c>
      <c r="I27" s="30">
        <v>86914.6</v>
      </c>
      <c r="J27" s="31">
        <v>95827.4</v>
      </c>
      <c r="K27" s="31">
        <v>95827.4</v>
      </c>
      <c r="L27" s="108">
        <v>109346.2</v>
      </c>
      <c r="M27" s="30">
        <v>109346.2</v>
      </c>
      <c r="N27" s="30">
        <v>109346.2</v>
      </c>
      <c r="O27" s="182">
        <v>4166.9399999999996</v>
      </c>
      <c r="P27" s="182"/>
      <c r="Q27" s="182"/>
    </row>
    <row r="28" spans="1:20" ht="33.75" customHeight="1" x14ac:dyDescent="0.25">
      <c r="A28" s="233" t="s">
        <v>146</v>
      </c>
      <c r="B28" s="203" t="s">
        <v>34</v>
      </c>
      <c r="C28" s="232" t="s">
        <v>263</v>
      </c>
      <c r="D28" s="210"/>
      <c r="E28" s="25" t="s">
        <v>10</v>
      </c>
      <c r="F28" s="30">
        <v>34188.699999999997</v>
      </c>
      <c r="G28" s="30">
        <v>33819.5</v>
      </c>
      <c r="H28" s="30">
        <v>39491.22</v>
      </c>
      <c r="I28" s="30">
        <v>0</v>
      </c>
      <c r="J28" s="31">
        <v>0</v>
      </c>
      <c r="K28" s="31">
        <v>0</v>
      </c>
      <c r="L28" s="108">
        <v>0</v>
      </c>
      <c r="M28" s="30">
        <v>0</v>
      </c>
      <c r="N28" s="30">
        <v>0</v>
      </c>
      <c r="O28" s="182"/>
      <c r="P28" s="182"/>
      <c r="Q28" s="182"/>
    </row>
    <row r="29" spans="1:20" ht="24" customHeight="1" x14ac:dyDescent="0.25">
      <c r="A29" s="234"/>
      <c r="B29" s="205"/>
      <c r="C29" s="212"/>
      <c r="D29" s="25" t="s">
        <v>264</v>
      </c>
      <c r="E29" s="25" t="s">
        <v>11</v>
      </c>
      <c r="F29" s="30"/>
      <c r="G29" s="30">
        <v>1036.7</v>
      </c>
      <c r="H29" s="30">
        <v>1221.46</v>
      </c>
      <c r="I29" s="30">
        <v>0</v>
      </c>
      <c r="J29" s="31">
        <v>0</v>
      </c>
      <c r="K29" s="31">
        <v>0</v>
      </c>
      <c r="L29" s="108">
        <v>0</v>
      </c>
      <c r="M29" s="30">
        <v>0</v>
      </c>
      <c r="N29" s="30">
        <v>0</v>
      </c>
      <c r="O29" s="182"/>
      <c r="P29" s="182"/>
      <c r="Q29" s="182"/>
    </row>
    <row r="30" spans="1:20" ht="40.5" customHeight="1" x14ac:dyDescent="0.25">
      <c r="A30" s="233" t="s">
        <v>147</v>
      </c>
      <c r="B30" s="203" t="s">
        <v>290</v>
      </c>
      <c r="C30" s="212"/>
      <c r="D30" s="214" t="s">
        <v>260</v>
      </c>
      <c r="E30" s="25" t="s">
        <v>11</v>
      </c>
      <c r="F30" s="30">
        <v>21479.95</v>
      </c>
      <c r="G30" s="30">
        <v>28814.15</v>
      </c>
      <c r="H30" s="30">
        <v>31182.32</v>
      </c>
      <c r="I30" s="30">
        <v>29424.82</v>
      </c>
      <c r="J30" s="31">
        <v>39265.68</v>
      </c>
      <c r="K30" s="31">
        <v>39265.68</v>
      </c>
      <c r="L30" s="108">
        <v>103877.2</v>
      </c>
      <c r="M30" s="30">
        <v>103877.2</v>
      </c>
      <c r="N30" s="30">
        <v>103877.2</v>
      </c>
      <c r="O30" s="182">
        <f>L30-ноябрь!L25</f>
        <v>-4209.6100000000006</v>
      </c>
      <c r="P30" s="182" t="s">
        <v>344</v>
      </c>
      <c r="Q30" s="182"/>
    </row>
    <row r="31" spans="1:20" ht="40.5" customHeight="1" x14ac:dyDescent="0.25">
      <c r="A31" s="234"/>
      <c r="B31" s="205"/>
      <c r="C31" s="212"/>
      <c r="D31" s="209"/>
      <c r="E31" s="25" t="s">
        <v>10</v>
      </c>
      <c r="F31" s="30">
        <v>0</v>
      </c>
      <c r="G31" s="30">
        <v>0</v>
      </c>
      <c r="H31" s="30">
        <v>0</v>
      </c>
      <c r="I31" s="30">
        <v>47716.03</v>
      </c>
      <c r="J31" s="31">
        <v>58275.09</v>
      </c>
      <c r="K31" s="31">
        <v>58275.09</v>
      </c>
      <c r="L31" s="108">
        <v>0</v>
      </c>
      <c r="M31" s="30">
        <v>0</v>
      </c>
      <c r="N31" s="30">
        <v>0</v>
      </c>
      <c r="O31" s="182"/>
      <c r="P31" s="267" t="s">
        <v>345</v>
      </c>
      <c r="Q31" s="267"/>
      <c r="R31" s="267"/>
    </row>
    <row r="32" spans="1:20" ht="36" customHeight="1" x14ac:dyDescent="0.25">
      <c r="A32" s="227" t="s">
        <v>148</v>
      </c>
      <c r="B32" s="225" t="s">
        <v>12</v>
      </c>
      <c r="C32" s="212"/>
      <c r="D32" s="209"/>
      <c r="E32" s="25" t="s">
        <v>10</v>
      </c>
      <c r="F32" s="30">
        <v>74.08</v>
      </c>
      <c r="G32" s="30">
        <v>0</v>
      </c>
      <c r="H32" s="30">
        <v>2053.5300000000002</v>
      </c>
      <c r="I32" s="30">
        <v>0</v>
      </c>
      <c r="J32" s="31">
        <v>0</v>
      </c>
      <c r="K32" s="31">
        <v>0</v>
      </c>
      <c r="L32" s="108">
        <v>0</v>
      </c>
      <c r="M32" s="30">
        <v>0</v>
      </c>
      <c r="N32" s="30">
        <v>0</v>
      </c>
      <c r="O32" s="182"/>
      <c r="P32" s="267"/>
      <c r="Q32" s="267"/>
      <c r="R32" s="267"/>
    </row>
    <row r="33" spans="1:17" ht="19.5" customHeight="1" x14ac:dyDescent="0.25">
      <c r="A33" s="227"/>
      <c r="B33" s="225"/>
      <c r="C33" s="212"/>
      <c r="D33" s="209"/>
      <c r="E33" s="25" t="s">
        <v>11</v>
      </c>
      <c r="F33" s="30">
        <v>2.2999999999999998</v>
      </c>
      <c r="G33" s="30">
        <v>0</v>
      </c>
      <c r="H33" s="30">
        <v>64.08</v>
      </c>
      <c r="I33" s="30">
        <v>0</v>
      </c>
      <c r="J33" s="31">
        <v>0</v>
      </c>
      <c r="K33" s="31">
        <v>0</v>
      </c>
      <c r="L33" s="108">
        <v>0</v>
      </c>
      <c r="M33" s="30">
        <v>0</v>
      </c>
      <c r="N33" s="30">
        <v>0</v>
      </c>
      <c r="O33" s="182"/>
      <c r="P33" s="182"/>
      <c r="Q33" s="182"/>
    </row>
    <row r="34" spans="1:17" ht="71.25" customHeight="1" x14ac:dyDescent="0.25">
      <c r="A34" s="36" t="s">
        <v>149</v>
      </c>
      <c r="B34" s="29" t="s">
        <v>13</v>
      </c>
      <c r="C34" s="213"/>
      <c r="D34" s="210"/>
      <c r="E34" s="25" t="s">
        <v>10</v>
      </c>
      <c r="F34" s="37">
        <v>968</v>
      </c>
      <c r="G34" s="37">
        <v>0</v>
      </c>
      <c r="H34" s="37">
        <v>0</v>
      </c>
      <c r="I34" s="37">
        <v>0</v>
      </c>
      <c r="J34" s="38">
        <v>0</v>
      </c>
      <c r="K34" s="38">
        <v>0</v>
      </c>
      <c r="L34" s="109">
        <v>0</v>
      </c>
      <c r="M34" s="37">
        <v>0</v>
      </c>
      <c r="N34" s="37">
        <v>0</v>
      </c>
      <c r="O34" s="182"/>
      <c r="P34" s="182"/>
      <c r="Q34" s="182"/>
    </row>
    <row r="35" spans="1:17" ht="45" customHeight="1" x14ac:dyDescent="0.25">
      <c r="A35" s="39" t="s">
        <v>150</v>
      </c>
      <c r="B35" s="40" t="s">
        <v>14</v>
      </c>
      <c r="C35" s="41"/>
      <c r="D35" s="25"/>
      <c r="E35" s="25" t="s">
        <v>11</v>
      </c>
      <c r="F35" s="42">
        <f>F36+F37+F40+F41+F42+F44+F45</f>
        <v>2839.52</v>
      </c>
      <c r="G35" s="42">
        <f>G36+G37+G40+G41+G42+G44+G45</f>
        <v>4650.84</v>
      </c>
      <c r="H35" s="42">
        <f>H36+H37+H40+H41+H42+H44+H45</f>
        <v>4167.3600000000006</v>
      </c>
      <c r="I35" s="42">
        <f>I36+I37+I40+I41+I42+I44+I45</f>
        <v>4146.4000000000005</v>
      </c>
      <c r="J35" s="42">
        <f>J36+J37+J40+J41+J42+J44+J45+J38+J39</f>
        <v>20654.82</v>
      </c>
      <c r="K35" s="42">
        <f>K36+K37+K40+K41+K42+K44+K45+K38+K39</f>
        <v>9038.81</v>
      </c>
      <c r="L35" s="110">
        <f>L36+L37+L40+L41+L42+L44+L45+L38+L39</f>
        <v>11091.69</v>
      </c>
      <c r="M35" s="42">
        <f>M36+M37+M40+M41+M42+M44+M45+M38+M39</f>
        <v>7534.2</v>
      </c>
      <c r="N35" s="42">
        <f>N36+N37+N40+N41+N42+N44+N45+N38+N39</f>
        <v>8339.81</v>
      </c>
      <c r="O35" s="182"/>
      <c r="P35" s="182"/>
      <c r="Q35" s="182"/>
    </row>
    <row r="36" spans="1:17" ht="26.25" customHeight="1" x14ac:dyDescent="0.25">
      <c r="A36" s="44" t="s">
        <v>151</v>
      </c>
      <c r="B36" s="29" t="s">
        <v>15</v>
      </c>
      <c r="C36" s="226" t="s">
        <v>319</v>
      </c>
      <c r="D36" s="214" t="s">
        <v>260</v>
      </c>
      <c r="E36" s="25" t="s">
        <v>11</v>
      </c>
      <c r="F36" s="45">
        <v>435.57</v>
      </c>
      <c r="G36" s="45">
        <v>856.25</v>
      </c>
      <c r="H36" s="45">
        <v>675.86</v>
      </c>
      <c r="I36" s="45">
        <v>896.44</v>
      </c>
      <c r="J36" s="46">
        <v>2310.86</v>
      </c>
      <c r="K36" s="46">
        <v>859.86</v>
      </c>
      <c r="L36" s="111">
        <v>3259.08</v>
      </c>
      <c r="M36" s="45">
        <v>2818.37</v>
      </c>
      <c r="N36" s="45">
        <v>3623.98</v>
      </c>
      <c r="O36" s="182"/>
      <c r="P36" s="182"/>
      <c r="Q36" s="182"/>
    </row>
    <row r="37" spans="1:17" ht="22.5" customHeight="1" x14ac:dyDescent="0.25">
      <c r="A37" s="44" t="s">
        <v>152</v>
      </c>
      <c r="B37" s="29" t="s">
        <v>16</v>
      </c>
      <c r="C37" s="226"/>
      <c r="D37" s="209"/>
      <c r="E37" s="25" t="s">
        <v>11</v>
      </c>
      <c r="F37" s="45">
        <v>2356.84</v>
      </c>
      <c r="G37" s="45">
        <v>2146.56</v>
      </c>
      <c r="H37" s="45">
        <v>2126.42</v>
      </c>
      <c r="I37" s="45">
        <v>2562.96</v>
      </c>
      <c r="J37" s="46">
        <v>4040.31</v>
      </c>
      <c r="K37" s="46">
        <v>2783.4</v>
      </c>
      <c r="L37" s="111">
        <v>3851.83</v>
      </c>
      <c r="M37" s="45">
        <v>3851.83</v>
      </c>
      <c r="N37" s="45">
        <v>3851.83</v>
      </c>
      <c r="O37" s="182">
        <f>L37-ноябрь!L32</f>
        <v>3851.83</v>
      </c>
      <c r="P37" s="182"/>
      <c r="Q37" s="182"/>
    </row>
    <row r="38" spans="1:17" ht="74.25" customHeight="1" x14ac:dyDescent="0.25">
      <c r="A38" s="228" t="s">
        <v>314</v>
      </c>
      <c r="B38" s="230" t="s">
        <v>315</v>
      </c>
      <c r="C38" s="226"/>
      <c r="D38" s="209"/>
      <c r="E38" s="93" t="s">
        <v>10</v>
      </c>
      <c r="F38" s="45"/>
      <c r="G38" s="45"/>
      <c r="H38" s="45"/>
      <c r="I38" s="45"/>
      <c r="J38" s="46">
        <v>432</v>
      </c>
      <c r="K38" s="46">
        <v>306</v>
      </c>
      <c r="L38" s="111">
        <v>432</v>
      </c>
      <c r="M38" s="45">
        <v>432</v>
      </c>
      <c r="N38" s="45">
        <v>432</v>
      </c>
      <c r="O38" s="182"/>
      <c r="P38" s="182"/>
      <c r="Q38" s="182"/>
    </row>
    <row r="39" spans="1:17" ht="90" customHeight="1" x14ac:dyDescent="0.25">
      <c r="A39" s="229"/>
      <c r="B39" s="231"/>
      <c r="C39" s="226"/>
      <c r="D39" s="209"/>
      <c r="E39" s="93" t="s">
        <v>11</v>
      </c>
      <c r="F39" s="45"/>
      <c r="G39" s="45"/>
      <c r="H39" s="45"/>
      <c r="I39" s="45"/>
      <c r="J39" s="46">
        <v>432</v>
      </c>
      <c r="K39" s="46">
        <v>206</v>
      </c>
      <c r="L39" s="111">
        <v>432</v>
      </c>
      <c r="M39" s="45">
        <v>432</v>
      </c>
      <c r="N39" s="45">
        <v>432</v>
      </c>
      <c r="O39" s="182"/>
      <c r="P39" s="182"/>
      <c r="Q39" s="182"/>
    </row>
    <row r="40" spans="1:17" ht="18" customHeight="1" x14ac:dyDescent="0.25">
      <c r="A40" s="47" t="s">
        <v>153</v>
      </c>
      <c r="B40" s="29" t="s">
        <v>17</v>
      </c>
      <c r="C40" s="226"/>
      <c r="D40" s="210"/>
      <c r="E40" s="25" t="s">
        <v>11</v>
      </c>
      <c r="F40" s="45"/>
      <c r="G40" s="45">
        <v>1648.03</v>
      </c>
      <c r="H40" s="45">
        <v>1235.08</v>
      </c>
      <c r="I40" s="45">
        <v>668.28</v>
      </c>
      <c r="J40" s="46">
        <v>13118.85</v>
      </c>
      <c r="K40" s="46">
        <v>4614.57</v>
      </c>
      <c r="L40" s="111">
        <v>3116.78</v>
      </c>
      <c r="M40" s="45">
        <v>0</v>
      </c>
      <c r="N40" s="45">
        <v>0</v>
      </c>
      <c r="O40" s="182"/>
      <c r="P40" s="182"/>
      <c r="Q40" s="182"/>
    </row>
    <row r="41" spans="1:17" ht="44.25" customHeight="1" x14ac:dyDescent="0.25">
      <c r="A41" s="47" t="s">
        <v>154</v>
      </c>
      <c r="B41" s="29" t="s">
        <v>18</v>
      </c>
      <c r="C41" s="226"/>
      <c r="D41" s="25">
        <v>2022</v>
      </c>
      <c r="E41" s="25" t="s">
        <v>11</v>
      </c>
      <c r="F41" s="45"/>
      <c r="G41" s="26"/>
      <c r="H41" s="30">
        <v>130</v>
      </c>
      <c r="I41" s="26"/>
      <c r="J41" s="27"/>
      <c r="K41" s="27"/>
      <c r="L41" s="108"/>
      <c r="M41" s="30"/>
      <c r="N41" s="30"/>
      <c r="O41" s="182"/>
      <c r="P41" s="182"/>
      <c r="Q41" s="182"/>
    </row>
    <row r="42" spans="1:17" ht="41.25" customHeight="1" x14ac:dyDescent="0.25">
      <c r="A42" s="233" t="s">
        <v>155</v>
      </c>
      <c r="B42" s="203" t="s">
        <v>19</v>
      </c>
      <c r="C42" s="226"/>
      <c r="D42" s="214" t="s">
        <v>325</v>
      </c>
      <c r="E42" s="25" t="s">
        <v>11</v>
      </c>
      <c r="F42" s="30"/>
      <c r="G42" s="26"/>
      <c r="H42" s="30"/>
      <c r="I42" s="30">
        <v>18.72</v>
      </c>
      <c r="J42" s="31">
        <v>320.8</v>
      </c>
      <c r="K42" s="31">
        <v>268.98</v>
      </c>
      <c r="L42" s="108"/>
      <c r="M42" s="30"/>
      <c r="N42" s="30"/>
      <c r="O42" s="182"/>
      <c r="P42" s="182"/>
      <c r="Q42" s="182"/>
    </row>
    <row r="43" spans="1:17" ht="41.25" customHeight="1" x14ac:dyDescent="0.25">
      <c r="A43" s="234"/>
      <c r="B43" s="205"/>
      <c r="C43" s="226"/>
      <c r="D43" s="210"/>
      <c r="E43" s="92" t="s">
        <v>10</v>
      </c>
      <c r="F43" s="30"/>
      <c r="G43" s="26"/>
      <c r="H43" s="30"/>
      <c r="I43" s="30">
        <v>355.68</v>
      </c>
      <c r="J43" s="31">
        <v>6095.3</v>
      </c>
      <c r="K43" s="31">
        <v>5110.66</v>
      </c>
      <c r="L43" s="108"/>
      <c r="M43" s="30"/>
      <c r="N43" s="30"/>
      <c r="O43" s="182"/>
      <c r="P43" s="182"/>
      <c r="Q43" s="182"/>
    </row>
    <row r="44" spans="1:17" ht="29.25" customHeight="1" x14ac:dyDescent="0.25">
      <c r="A44" s="224" t="s">
        <v>156</v>
      </c>
      <c r="B44" s="225" t="s">
        <v>20</v>
      </c>
      <c r="C44" s="226"/>
      <c r="D44" s="25">
        <v>2020</v>
      </c>
      <c r="E44" s="25" t="s">
        <v>10</v>
      </c>
      <c r="F44" s="30">
        <v>45.7</v>
      </c>
      <c r="G44" s="26"/>
      <c r="H44" s="30"/>
      <c r="I44" s="26"/>
      <c r="J44" s="31">
        <v>0</v>
      </c>
      <c r="K44" s="31"/>
      <c r="L44" s="108">
        <v>0</v>
      </c>
      <c r="M44" s="30">
        <v>0</v>
      </c>
      <c r="N44" s="30"/>
      <c r="O44" s="182"/>
      <c r="P44" s="182"/>
      <c r="Q44" s="182"/>
    </row>
    <row r="45" spans="1:17" ht="21.75" customHeight="1" x14ac:dyDescent="0.25">
      <c r="A45" s="224"/>
      <c r="B45" s="225"/>
      <c r="C45" s="226"/>
      <c r="D45" s="25">
        <v>2020</v>
      </c>
      <c r="E45" s="25" t="s">
        <v>11</v>
      </c>
      <c r="F45" s="30">
        <v>1.41</v>
      </c>
      <c r="G45" s="26"/>
      <c r="H45" s="26"/>
      <c r="I45" s="26"/>
      <c r="J45" s="31">
        <v>0</v>
      </c>
      <c r="K45" s="31"/>
      <c r="L45" s="108">
        <v>0</v>
      </c>
      <c r="M45" s="30">
        <v>0</v>
      </c>
      <c r="N45" s="30"/>
      <c r="O45" s="182"/>
      <c r="P45" s="182"/>
      <c r="Q45" s="182"/>
    </row>
    <row r="46" spans="1:17" ht="76.5" x14ac:dyDescent="0.25">
      <c r="A46" s="34" t="s">
        <v>21</v>
      </c>
      <c r="B46" s="29" t="s">
        <v>316</v>
      </c>
      <c r="C46" s="226"/>
      <c r="D46" s="214">
        <v>2024</v>
      </c>
      <c r="E46" s="93" t="s">
        <v>10</v>
      </c>
      <c r="F46" s="30"/>
      <c r="G46" s="26"/>
      <c r="H46" s="26"/>
      <c r="I46" s="26"/>
      <c r="J46" s="27">
        <v>4375</v>
      </c>
      <c r="K46" s="27">
        <v>4375</v>
      </c>
      <c r="L46" s="107"/>
      <c r="M46" s="26"/>
      <c r="N46" s="26"/>
      <c r="O46" s="182"/>
      <c r="P46" s="182"/>
      <c r="Q46" s="182"/>
    </row>
    <row r="47" spans="1:17" ht="29.25" customHeight="1" x14ac:dyDescent="0.25">
      <c r="A47" s="48" t="s">
        <v>157</v>
      </c>
      <c r="B47" s="29" t="s">
        <v>22</v>
      </c>
      <c r="C47" s="226"/>
      <c r="D47" s="210"/>
      <c r="E47" s="33"/>
      <c r="F47" s="30"/>
      <c r="G47" s="30"/>
      <c r="H47" s="30"/>
      <c r="I47" s="30"/>
      <c r="J47" s="31"/>
      <c r="K47" s="31"/>
      <c r="L47" s="108"/>
      <c r="M47" s="30"/>
      <c r="N47" s="30"/>
      <c r="O47" s="182"/>
      <c r="P47" s="182"/>
      <c r="Q47" s="182"/>
    </row>
    <row r="48" spans="1:17" ht="21.75" customHeight="1" x14ac:dyDescent="0.25">
      <c r="A48" s="264"/>
      <c r="B48" s="276" t="s">
        <v>23</v>
      </c>
      <c r="C48" s="276"/>
      <c r="D48" s="261"/>
      <c r="E48" s="266"/>
      <c r="F48" s="42">
        <f>F49+F50+F51+F52</f>
        <v>135883.15</v>
      </c>
      <c r="G48" s="42">
        <f t="shared" ref="G48:N48" si="4">G49+G50+G51+G52</f>
        <v>148391.59</v>
      </c>
      <c r="H48" s="42">
        <f t="shared" si="4"/>
        <v>160189.66999999998</v>
      </c>
      <c r="I48" s="42">
        <f t="shared" si="4"/>
        <v>168557.53</v>
      </c>
      <c r="J48" s="43">
        <f t="shared" si="4"/>
        <v>224493.28999999998</v>
      </c>
      <c r="K48" s="43">
        <f t="shared" si="4"/>
        <v>211892.63999999998</v>
      </c>
      <c r="L48" s="110">
        <f t="shared" si="4"/>
        <v>224315.09</v>
      </c>
      <c r="M48" s="42">
        <f t="shared" si="4"/>
        <v>220757.59999999998</v>
      </c>
      <c r="N48" s="42">
        <f t="shared" si="4"/>
        <v>221563.21</v>
      </c>
      <c r="O48" s="182"/>
      <c r="P48" s="182"/>
      <c r="Q48" s="182"/>
    </row>
    <row r="49" spans="1:19" x14ac:dyDescent="0.25">
      <c r="A49" s="264"/>
      <c r="B49" s="263" t="s">
        <v>24</v>
      </c>
      <c r="C49" s="263"/>
      <c r="D49" s="261"/>
      <c r="E49" s="266"/>
      <c r="F49" s="42">
        <v>0</v>
      </c>
      <c r="G49" s="42">
        <v>0</v>
      </c>
      <c r="H49" s="42">
        <v>0</v>
      </c>
      <c r="I49" s="42"/>
      <c r="J49" s="43">
        <v>0</v>
      </c>
      <c r="K49" s="43">
        <v>0</v>
      </c>
      <c r="L49" s="110">
        <v>0</v>
      </c>
      <c r="M49" s="42">
        <v>0</v>
      </c>
      <c r="N49" s="42">
        <v>0</v>
      </c>
      <c r="O49" s="182"/>
      <c r="P49" s="182"/>
      <c r="Q49" s="182"/>
    </row>
    <row r="50" spans="1:19" ht="24.75" customHeight="1" x14ac:dyDescent="0.25">
      <c r="A50" s="264"/>
      <c r="B50" s="263" t="s">
        <v>25</v>
      </c>
      <c r="C50" s="263"/>
      <c r="D50" s="261"/>
      <c r="E50" s="266"/>
      <c r="F50" s="42">
        <f>F44+F34+F32+F28+F27</f>
        <v>111607.08</v>
      </c>
      <c r="G50" s="42">
        <f>G44+G34+G32+G28+G27</f>
        <v>113889.9</v>
      </c>
      <c r="H50" s="42">
        <f>H44+H34+H32+H28+H27</f>
        <v>123554.45</v>
      </c>
      <c r="I50" s="42">
        <f>I44+I34+I32+I28+I27+I31+I43</f>
        <v>134986.31</v>
      </c>
      <c r="J50" s="42">
        <f>J44+J34+J32+J28+J27+J31+J43+J38</f>
        <v>160629.78999999998</v>
      </c>
      <c r="K50" s="42">
        <f>K44+K34+K32+K28+K27+K31+K43+K38</f>
        <v>159519.15</v>
      </c>
      <c r="L50" s="110">
        <f>L44+L34+L32+L28+L27+L31+L43+L38</f>
        <v>109778.2</v>
      </c>
      <c r="M50" s="42">
        <f>M44+M34+M32+M28+M27+M31+M43+M38</f>
        <v>109778.2</v>
      </c>
      <c r="N50" s="42">
        <f>N44+N34+N32+N28+N27+N31+N43+N38</f>
        <v>109778.2</v>
      </c>
      <c r="O50" s="182"/>
      <c r="P50" s="182"/>
      <c r="Q50" s="182"/>
    </row>
    <row r="51" spans="1:19" ht="22.5" customHeight="1" x14ac:dyDescent="0.25">
      <c r="A51" s="264"/>
      <c r="B51" s="263" t="s">
        <v>26</v>
      </c>
      <c r="C51" s="263"/>
      <c r="D51" s="261"/>
      <c r="E51" s="266"/>
      <c r="F51" s="42">
        <f>F46+F45+F42+F41+F40+F37+F36+F33+F30+F29</f>
        <v>24276.07</v>
      </c>
      <c r="G51" s="42">
        <f>G46+G45+G42+G41+G40+G37+G36+G33+G30+G29</f>
        <v>34501.69</v>
      </c>
      <c r="H51" s="42">
        <f>H46+H45+H42+H41+H40+H37+H36+H33+H30+H29</f>
        <v>36635.22</v>
      </c>
      <c r="I51" s="42">
        <f>I46+I45+I42+I41+I40+I37+I36+I33+I30+I29</f>
        <v>33571.22</v>
      </c>
      <c r="J51" s="43">
        <f>J46+J45+J42+J41+J40+J37+J36+J33+J30+J29+J39</f>
        <v>63863.5</v>
      </c>
      <c r="K51" s="43">
        <f>K46+K45+K42+K41+K40+K37+K36+K33+K30+K29+K39</f>
        <v>52373.49</v>
      </c>
      <c r="L51" s="110">
        <f>L46+L45+L42+L41+L40+L37+L36+L33+L30+L29+L39</f>
        <v>114536.89</v>
      </c>
      <c r="M51" s="43">
        <f>M46+M45+M42+M41+M40+M37+M36+M33+M30+M29+M39</f>
        <v>110979.4</v>
      </c>
      <c r="N51" s="43">
        <f>N46+N45+N42+N41+N40+N37+N36+N33+N30+N29+N39</f>
        <v>111785.01</v>
      </c>
      <c r="O51" s="182"/>
      <c r="P51" s="182"/>
      <c r="Q51" s="182"/>
    </row>
    <row r="52" spans="1:19" x14ac:dyDescent="0.25">
      <c r="A52" s="264"/>
      <c r="B52" s="265" t="s">
        <v>161</v>
      </c>
      <c r="C52" s="265"/>
      <c r="D52" s="49"/>
      <c r="E52" s="49"/>
      <c r="F52" s="50">
        <v>0</v>
      </c>
      <c r="G52" s="50">
        <v>0</v>
      </c>
      <c r="H52" s="50">
        <v>0</v>
      </c>
      <c r="I52" s="50">
        <v>0</v>
      </c>
      <c r="J52" s="51">
        <v>0</v>
      </c>
      <c r="K52" s="51">
        <v>0</v>
      </c>
      <c r="L52" s="112">
        <v>0</v>
      </c>
      <c r="M52" s="50">
        <v>0</v>
      </c>
      <c r="N52" s="50">
        <v>0</v>
      </c>
      <c r="O52" s="182"/>
      <c r="P52" s="182"/>
      <c r="Q52" s="182"/>
    </row>
    <row r="53" spans="1:19" x14ac:dyDescent="0.25">
      <c r="A53" s="52"/>
      <c r="B53" s="17"/>
      <c r="C53" s="17"/>
      <c r="D53" s="17"/>
      <c r="E53" s="17"/>
      <c r="F53" s="17"/>
      <c r="G53" s="17"/>
      <c r="H53" s="17"/>
      <c r="I53" s="17"/>
      <c r="J53" s="53"/>
      <c r="K53" s="53"/>
      <c r="L53" s="104"/>
      <c r="M53" s="17"/>
      <c r="N53" s="17"/>
    </row>
    <row r="54" spans="1:19" x14ac:dyDescent="0.25">
      <c r="A54" s="54"/>
      <c r="B54" s="17"/>
      <c r="C54" s="17"/>
      <c r="D54" s="17"/>
      <c r="E54" s="17"/>
      <c r="F54" s="17"/>
      <c r="G54" s="17"/>
      <c r="H54" s="17"/>
      <c r="I54" s="17"/>
      <c r="J54" s="18"/>
      <c r="K54" s="18"/>
      <c r="L54" s="104"/>
      <c r="M54" s="17"/>
      <c r="N54" s="17"/>
    </row>
    <row r="55" spans="1:19" x14ac:dyDescent="0.25">
      <c r="A55" s="52"/>
      <c r="B55" s="17" t="s">
        <v>285</v>
      </c>
      <c r="C55" s="17"/>
      <c r="D55" s="17"/>
      <c r="E55" s="17"/>
      <c r="F55" s="17"/>
      <c r="G55" s="17"/>
      <c r="H55" s="17"/>
      <c r="I55" s="17"/>
      <c r="J55" s="18"/>
      <c r="K55" s="18"/>
      <c r="L55" s="104"/>
      <c r="M55" s="17"/>
      <c r="N55" s="17"/>
    </row>
    <row r="56" spans="1:19" ht="35.25" customHeight="1" x14ac:dyDescent="0.25">
      <c r="A56" s="272" t="s">
        <v>266</v>
      </c>
      <c r="B56" s="273"/>
      <c r="C56" s="273"/>
      <c r="D56" s="273"/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6"/>
      <c r="P56" s="6"/>
      <c r="Q56" s="6"/>
      <c r="R56" s="6"/>
      <c r="S56" s="6"/>
    </row>
    <row r="57" spans="1:19" ht="35.25" customHeight="1" x14ac:dyDescent="0.25">
      <c r="A57" s="55"/>
      <c r="B57" s="135" t="s">
        <v>297</v>
      </c>
      <c r="C57" s="248" t="s">
        <v>301</v>
      </c>
      <c r="D57" s="248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6"/>
      <c r="P57" s="6"/>
      <c r="Q57" s="6"/>
      <c r="R57" s="6"/>
      <c r="S57" s="6"/>
    </row>
    <row r="58" spans="1:19" ht="35.25" customHeight="1" x14ac:dyDescent="0.25">
      <c r="A58" s="55"/>
      <c r="B58" s="89" t="s">
        <v>299</v>
      </c>
      <c r="C58" s="248" t="s">
        <v>302</v>
      </c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6"/>
      <c r="P58" s="6"/>
      <c r="Q58" s="6"/>
      <c r="R58" s="6"/>
      <c r="S58" s="6"/>
    </row>
    <row r="59" spans="1:19" ht="35.25" customHeight="1" x14ac:dyDescent="0.25">
      <c r="A59" s="200" t="s">
        <v>27</v>
      </c>
      <c r="B59" s="200" t="s">
        <v>0</v>
      </c>
      <c r="C59" s="200" t="s">
        <v>1</v>
      </c>
      <c r="D59" s="200" t="s">
        <v>2</v>
      </c>
      <c r="E59" s="277" t="s">
        <v>3</v>
      </c>
      <c r="F59" s="274" t="s">
        <v>288</v>
      </c>
      <c r="G59" s="274"/>
      <c r="H59" s="274"/>
      <c r="I59" s="274"/>
      <c r="J59" s="274"/>
      <c r="K59" s="274"/>
      <c r="L59" s="274"/>
      <c r="M59" s="274"/>
      <c r="N59" s="274"/>
      <c r="O59" s="4"/>
      <c r="P59" s="4"/>
      <c r="Q59" s="4"/>
      <c r="R59" s="6"/>
      <c r="S59" s="6"/>
    </row>
    <row r="60" spans="1:19" ht="23.25" customHeight="1" x14ac:dyDescent="0.25">
      <c r="A60" s="200"/>
      <c r="B60" s="200"/>
      <c r="C60" s="200"/>
      <c r="D60" s="200"/>
      <c r="E60" s="277"/>
      <c r="F60" s="98">
        <v>2020</v>
      </c>
      <c r="G60" s="98">
        <v>2021</v>
      </c>
      <c r="H60" s="98">
        <v>2022</v>
      </c>
      <c r="I60" s="98">
        <v>2023</v>
      </c>
      <c r="J60" s="223">
        <v>2024</v>
      </c>
      <c r="K60" s="223"/>
      <c r="L60" s="113">
        <v>2025</v>
      </c>
      <c r="M60" s="98">
        <v>2026</v>
      </c>
      <c r="N60" s="98">
        <v>2027</v>
      </c>
      <c r="O60" s="6"/>
      <c r="P60" s="6"/>
      <c r="Q60" s="6"/>
      <c r="R60" s="6"/>
      <c r="S60" s="6"/>
    </row>
    <row r="61" spans="1:19" ht="32.25" customHeight="1" x14ac:dyDescent="0.25">
      <c r="A61" s="200"/>
      <c r="B61" s="200"/>
      <c r="C61" s="200"/>
      <c r="D61" s="200"/>
      <c r="E61" s="277"/>
      <c r="F61" s="98" t="s">
        <v>162</v>
      </c>
      <c r="G61" s="98" t="s">
        <v>162</v>
      </c>
      <c r="H61" s="98" t="s">
        <v>162</v>
      </c>
      <c r="I61" s="98" t="s">
        <v>162</v>
      </c>
      <c r="J61" s="58" t="s">
        <v>160</v>
      </c>
      <c r="K61" s="56" t="s">
        <v>6</v>
      </c>
      <c r="L61" s="114" t="s">
        <v>160</v>
      </c>
      <c r="M61" s="100" t="s">
        <v>160</v>
      </c>
      <c r="N61" s="100" t="s">
        <v>160</v>
      </c>
      <c r="O61" s="187" t="s">
        <v>343</v>
      </c>
      <c r="P61" s="6"/>
      <c r="Q61" s="6"/>
      <c r="R61" s="6"/>
      <c r="S61" s="6"/>
    </row>
    <row r="62" spans="1:19" ht="27" customHeight="1" x14ac:dyDescent="0.25">
      <c r="A62" s="59"/>
      <c r="B62" s="235" t="s">
        <v>28</v>
      </c>
      <c r="C62" s="213" t="s">
        <v>320</v>
      </c>
      <c r="D62" s="213" t="s">
        <v>260</v>
      </c>
      <c r="E62" s="126" t="s">
        <v>159</v>
      </c>
      <c r="F62" s="127">
        <f>F63+F64+F65+F66</f>
        <v>265116.77400000003</v>
      </c>
      <c r="G62" s="127">
        <f t="shared" ref="G62:N62" si="5">G63+G64+G65+G66</f>
        <v>340172.38</v>
      </c>
      <c r="H62" s="127">
        <f t="shared" si="5"/>
        <v>435676.71</v>
      </c>
      <c r="I62" s="127">
        <f t="shared" si="5"/>
        <v>374492.52</v>
      </c>
      <c r="J62" s="128">
        <f t="shared" si="5"/>
        <v>457614.89999999997</v>
      </c>
      <c r="K62" s="128">
        <f t="shared" si="5"/>
        <v>444764.91</v>
      </c>
      <c r="L62" s="129">
        <f t="shared" si="5"/>
        <v>457196.44</v>
      </c>
      <c r="M62" s="127">
        <f t="shared" si="5"/>
        <v>450603.95999999996</v>
      </c>
      <c r="N62" s="127">
        <f t="shared" si="5"/>
        <v>457587.26</v>
      </c>
      <c r="O62" s="182">
        <v>-10455.67</v>
      </c>
      <c r="P62" s="6"/>
      <c r="Q62" s="6"/>
      <c r="R62" s="6"/>
      <c r="S62" s="6"/>
    </row>
    <row r="63" spans="1:19" ht="27" customHeight="1" x14ac:dyDescent="0.25">
      <c r="A63" s="215" t="s">
        <v>21</v>
      </c>
      <c r="B63" s="236"/>
      <c r="C63" s="200"/>
      <c r="D63" s="200"/>
      <c r="E63" s="41" t="s">
        <v>29</v>
      </c>
      <c r="F63" s="22">
        <f>F162</f>
        <v>10634.82</v>
      </c>
      <c r="G63" s="22">
        <f t="shared" ref="G63:N63" si="6">G162</f>
        <v>43162.21</v>
      </c>
      <c r="H63" s="22">
        <f t="shared" si="6"/>
        <v>121102.79000000001</v>
      </c>
      <c r="I63" s="22">
        <f t="shared" si="6"/>
        <v>39349.160000000003</v>
      </c>
      <c r="J63" s="23">
        <f t="shared" si="6"/>
        <v>55695.199999999997</v>
      </c>
      <c r="K63" s="23">
        <f t="shared" si="6"/>
        <v>55508.060000000005</v>
      </c>
      <c r="L63" s="106">
        <f t="shared" si="6"/>
        <v>59979.199999999997</v>
      </c>
      <c r="M63" s="22">
        <f t="shared" si="6"/>
        <v>57435.799999999996</v>
      </c>
      <c r="N63" s="22">
        <f t="shared" si="6"/>
        <v>56934.299999999996</v>
      </c>
      <c r="O63" s="6"/>
      <c r="P63" s="6"/>
      <c r="Q63" s="6"/>
      <c r="R63" s="6"/>
      <c r="S63" s="6"/>
    </row>
    <row r="64" spans="1:19" ht="27" customHeight="1" x14ac:dyDescent="0.25">
      <c r="A64" s="217"/>
      <c r="B64" s="236"/>
      <c r="C64" s="200"/>
      <c r="D64" s="200"/>
      <c r="E64" s="41" t="s">
        <v>10</v>
      </c>
      <c r="F64" s="22">
        <f>F163</f>
        <v>232577.57</v>
      </c>
      <c r="G64" s="22">
        <f t="shared" ref="G64:N64" si="7">G163</f>
        <v>257652.18</v>
      </c>
      <c r="H64" s="22">
        <f t="shared" si="7"/>
        <v>277074.39</v>
      </c>
      <c r="I64" s="22">
        <f t="shared" si="7"/>
        <v>292016.08</v>
      </c>
      <c r="J64" s="23">
        <f t="shared" si="7"/>
        <v>329543.44999999995</v>
      </c>
      <c r="K64" s="23">
        <f t="shared" si="7"/>
        <v>328874.96999999997</v>
      </c>
      <c r="L64" s="106">
        <f t="shared" si="7"/>
        <v>327039.75</v>
      </c>
      <c r="M64" s="22">
        <f t="shared" si="7"/>
        <v>324429.05</v>
      </c>
      <c r="N64" s="22">
        <f t="shared" si="7"/>
        <v>324429.05</v>
      </c>
      <c r="O64" s="6"/>
      <c r="P64" s="6"/>
      <c r="Q64" s="6"/>
      <c r="R64" s="6"/>
      <c r="S64" s="6"/>
    </row>
    <row r="65" spans="1:19" ht="27" customHeight="1" x14ac:dyDescent="0.25">
      <c r="A65" s="217"/>
      <c r="B65" s="236"/>
      <c r="C65" s="200"/>
      <c r="D65" s="200"/>
      <c r="E65" s="41" t="s">
        <v>11</v>
      </c>
      <c r="F65" s="22">
        <f>F164</f>
        <v>21904.384000000002</v>
      </c>
      <c r="G65" s="22">
        <f t="shared" ref="G65:N65" si="8">G164</f>
        <v>39357.99</v>
      </c>
      <c r="H65" s="22">
        <f t="shared" si="8"/>
        <v>37499.529999999992</v>
      </c>
      <c r="I65" s="22">
        <f t="shared" si="8"/>
        <v>43127.28</v>
      </c>
      <c r="J65" s="23">
        <f t="shared" si="8"/>
        <v>72376.25</v>
      </c>
      <c r="K65" s="23">
        <f t="shared" si="8"/>
        <v>60381.88</v>
      </c>
      <c r="L65" s="106">
        <f t="shared" si="8"/>
        <v>70177.490000000005</v>
      </c>
      <c r="M65" s="22">
        <f t="shared" si="8"/>
        <v>68739.11</v>
      </c>
      <c r="N65" s="22">
        <f t="shared" si="8"/>
        <v>76223.91</v>
      </c>
      <c r="O65" s="6"/>
      <c r="P65" s="6"/>
      <c r="Q65" s="6"/>
      <c r="R65" s="6"/>
      <c r="S65" s="6"/>
    </row>
    <row r="66" spans="1:19" ht="36" customHeight="1" x14ac:dyDescent="0.25">
      <c r="A66" s="216"/>
      <c r="B66" s="237"/>
      <c r="C66" s="200"/>
      <c r="D66" s="200"/>
      <c r="E66" s="21" t="s">
        <v>262</v>
      </c>
      <c r="F66" s="26">
        <f>F165</f>
        <v>0</v>
      </c>
      <c r="G66" s="26">
        <f t="shared" ref="G66:N66" si="9">G165</f>
        <v>0</v>
      </c>
      <c r="H66" s="26">
        <f t="shared" si="9"/>
        <v>0</v>
      </c>
      <c r="I66" s="26">
        <f t="shared" si="9"/>
        <v>0</v>
      </c>
      <c r="J66" s="27">
        <f t="shared" si="9"/>
        <v>0</v>
      </c>
      <c r="K66" s="27">
        <f t="shared" si="9"/>
        <v>0</v>
      </c>
      <c r="L66" s="107">
        <f t="shared" si="9"/>
        <v>0</v>
      </c>
      <c r="M66" s="26">
        <f t="shared" si="9"/>
        <v>0</v>
      </c>
      <c r="N66" s="26">
        <f t="shared" si="9"/>
        <v>0</v>
      </c>
      <c r="O66" s="9"/>
      <c r="P66" s="6"/>
      <c r="Q66" s="6"/>
      <c r="R66" s="6"/>
      <c r="S66" s="6"/>
    </row>
    <row r="67" spans="1:19" ht="54.75" customHeight="1" x14ac:dyDescent="0.25">
      <c r="A67" s="60"/>
      <c r="B67" s="61" t="s">
        <v>30</v>
      </c>
      <c r="C67" s="200"/>
      <c r="D67" s="226" t="s">
        <v>260</v>
      </c>
      <c r="E67" s="41"/>
      <c r="F67" s="30">
        <f t="shared" ref="F67:N67" si="10">F68+F78+F81+F159+F160</f>
        <v>264768.99</v>
      </c>
      <c r="G67" s="30">
        <f t="shared" si="10"/>
        <v>339798.97</v>
      </c>
      <c r="H67" s="30">
        <f t="shared" si="10"/>
        <v>434545.95</v>
      </c>
      <c r="I67" s="30">
        <f t="shared" si="10"/>
        <v>370640.22</v>
      </c>
      <c r="J67" s="31">
        <f t="shared" si="10"/>
        <v>457103.94999999995</v>
      </c>
      <c r="K67" s="31">
        <f t="shared" si="10"/>
        <v>444081.95999999996</v>
      </c>
      <c r="L67" s="108">
        <f t="shared" si="10"/>
        <v>455919.24</v>
      </c>
      <c r="M67" s="30">
        <f t="shared" si="10"/>
        <v>449326.75999999995</v>
      </c>
      <c r="N67" s="30">
        <f t="shared" si="10"/>
        <v>456310.05999999994</v>
      </c>
      <c r="O67" s="6"/>
      <c r="P67" s="6"/>
      <c r="Q67" s="6"/>
      <c r="R67" s="6"/>
      <c r="S67" s="6"/>
    </row>
    <row r="68" spans="1:19" ht="88.5" customHeight="1" x14ac:dyDescent="0.25">
      <c r="A68" s="60" t="s">
        <v>157</v>
      </c>
      <c r="B68" s="29" t="s">
        <v>31</v>
      </c>
      <c r="C68" s="200"/>
      <c r="D68" s="226"/>
      <c r="E68" s="61" t="s">
        <v>32</v>
      </c>
      <c r="F68" s="30">
        <f>F69+F70+F71+F72+F73+F74+F75+F77</f>
        <v>239861.23</v>
      </c>
      <c r="G68" s="30">
        <f>G69+G70+G71+G72+G73+G74+G75+G77</f>
        <v>269552.46999999997</v>
      </c>
      <c r="H68" s="30">
        <f>H69+H70+H71+H72+H73+H74+H75+H77</f>
        <v>288319.23</v>
      </c>
      <c r="I68" s="30">
        <f t="shared" ref="I68:N68" si="11">I69+I70+I71+I72+I73+I74+I75+I77+I76</f>
        <v>306668.56</v>
      </c>
      <c r="J68" s="30">
        <f t="shared" si="11"/>
        <v>358431.42</v>
      </c>
      <c r="K68" s="30">
        <f t="shared" si="11"/>
        <v>357578.8</v>
      </c>
      <c r="L68" s="108">
        <f t="shared" si="11"/>
        <v>366263.54000000004</v>
      </c>
      <c r="M68" s="30">
        <f t="shared" si="11"/>
        <v>363652.83999999997</v>
      </c>
      <c r="N68" s="30">
        <f t="shared" si="11"/>
        <v>363652.83999999997</v>
      </c>
      <c r="O68" s="6"/>
      <c r="P68" s="6"/>
      <c r="Q68" s="6"/>
      <c r="R68" s="6"/>
      <c r="S68" s="6"/>
    </row>
    <row r="69" spans="1:19" ht="68.25" customHeight="1" x14ac:dyDescent="0.25">
      <c r="A69" s="60" t="s">
        <v>165</v>
      </c>
      <c r="B69" s="29" t="s">
        <v>33</v>
      </c>
      <c r="C69" s="29" t="s">
        <v>267</v>
      </c>
      <c r="D69" s="226"/>
      <c r="E69" s="61" t="s">
        <v>10</v>
      </c>
      <c r="F69" s="30">
        <v>170610.6</v>
      </c>
      <c r="G69" s="30">
        <v>184954.9</v>
      </c>
      <c r="H69" s="30">
        <v>196463.1</v>
      </c>
      <c r="I69" s="30">
        <v>212282.3</v>
      </c>
      <c r="J69" s="31">
        <v>235270.9</v>
      </c>
      <c r="K69" s="31">
        <v>235270.9</v>
      </c>
      <c r="L69" s="31">
        <v>237881.60000000001</v>
      </c>
      <c r="M69" s="30">
        <v>235270.9</v>
      </c>
      <c r="N69" s="30">
        <v>235270.9</v>
      </c>
      <c r="O69" s="183">
        <v>-9754</v>
      </c>
      <c r="P69" s="6"/>
      <c r="Q69" s="6"/>
      <c r="R69" s="6"/>
      <c r="S69" s="6"/>
    </row>
    <row r="70" spans="1:19" ht="68.25" customHeight="1" x14ac:dyDescent="0.25">
      <c r="A70" s="215" t="s">
        <v>166</v>
      </c>
      <c r="B70" s="203" t="s">
        <v>34</v>
      </c>
      <c r="C70" s="198" t="s">
        <v>321</v>
      </c>
      <c r="D70" s="226"/>
      <c r="E70" s="57" t="s">
        <v>10</v>
      </c>
      <c r="F70" s="30">
        <v>5675.67</v>
      </c>
      <c r="G70" s="30">
        <v>4489.1499999999996</v>
      </c>
      <c r="H70" s="30">
        <v>4489.1499999999996</v>
      </c>
      <c r="I70" s="30">
        <v>0</v>
      </c>
      <c r="J70" s="31">
        <v>0</v>
      </c>
      <c r="K70" s="31">
        <v>0</v>
      </c>
      <c r="L70" s="108">
        <v>0</v>
      </c>
      <c r="M70" s="30">
        <v>0</v>
      </c>
      <c r="N70" s="30">
        <v>0</v>
      </c>
      <c r="O70" s="6"/>
      <c r="P70" s="6"/>
      <c r="Q70" s="6"/>
      <c r="R70" s="6"/>
      <c r="S70" s="6"/>
    </row>
    <row r="71" spans="1:19" x14ac:dyDescent="0.25">
      <c r="A71" s="216"/>
      <c r="B71" s="205"/>
      <c r="C71" s="198"/>
      <c r="D71" s="61" t="s">
        <v>264</v>
      </c>
      <c r="E71" s="57" t="s">
        <v>11</v>
      </c>
      <c r="F71" s="30"/>
      <c r="G71" s="30">
        <v>148.12</v>
      </c>
      <c r="H71" s="30">
        <v>138.88999999999999</v>
      </c>
      <c r="I71" s="30">
        <v>0</v>
      </c>
      <c r="J71" s="31">
        <v>0</v>
      </c>
      <c r="K71" s="31">
        <v>0</v>
      </c>
      <c r="L71" s="108">
        <v>0</v>
      </c>
      <c r="M71" s="30">
        <v>0</v>
      </c>
      <c r="N71" s="30">
        <v>0</v>
      </c>
      <c r="O71" s="6"/>
      <c r="P71" s="6"/>
      <c r="Q71" s="6"/>
      <c r="R71" s="6"/>
      <c r="S71" s="6"/>
    </row>
    <row r="72" spans="1:19" ht="36" customHeight="1" x14ac:dyDescent="0.25">
      <c r="A72" s="215" t="s">
        <v>167</v>
      </c>
      <c r="B72" s="203" t="s">
        <v>12</v>
      </c>
      <c r="C72" s="198"/>
      <c r="D72" s="226">
        <v>2022</v>
      </c>
      <c r="E72" s="62" t="s">
        <v>10</v>
      </c>
      <c r="F72" s="30"/>
      <c r="G72" s="30"/>
      <c r="H72" s="30">
        <v>2194.8000000000002</v>
      </c>
      <c r="I72" s="30">
        <v>0</v>
      </c>
      <c r="J72" s="31">
        <v>0</v>
      </c>
      <c r="K72" s="31">
        <v>0</v>
      </c>
      <c r="L72" s="108">
        <v>0</v>
      </c>
      <c r="M72" s="30">
        <v>0</v>
      </c>
      <c r="N72" s="30">
        <v>0</v>
      </c>
      <c r="O72" s="6"/>
      <c r="P72" s="6"/>
      <c r="Q72" s="6"/>
      <c r="R72" s="6"/>
      <c r="S72" s="6"/>
    </row>
    <row r="73" spans="1:19" ht="20.25" customHeight="1" x14ac:dyDescent="0.25">
      <c r="A73" s="216"/>
      <c r="B73" s="205"/>
      <c r="C73" s="198"/>
      <c r="D73" s="226"/>
      <c r="E73" s="62" t="s">
        <v>11</v>
      </c>
      <c r="F73" s="30"/>
      <c r="G73" s="30"/>
      <c r="H73" s="30">
        <v>63.42</v>
      </c>
      <c r="I73" s="30">
        <v>0</v>
      </c>
      <c r="J73" s="31">
        <v>0</v>
      </c>
      <c r="K73" s="31">
        <v>0</v>
      </c>
      <c r="L73" s="108">
        <v>0</v>
      </c>
      <c r="M73" s="30">
        <v>0</v>
      </c>
      <c r="N73" s="30">
        <v>0</v>
      </c>
      <c r="O73" s="6"/>
      <c r="P73" s="6"/>
      <c r="Q73" s="6"/>
      <c r="R73" s="6"/>
      <c r="S73" s="6"/>
    </row>
    <row r="74" spans="1:19" ht="68.25" customHeight="1" x14ac:dyDescent="0.25">
      <c r="A74" s="215" t="s">
        <v>168</v>
      </c>
      <c r="B74" s="203" t="s">
        <v>35</v>
      </c>
      <c r="C74" s="198"/>
      <c r="D74" s="226" t="s">
        <v>260</v>
      </c>
      <c r="E74" s="29" t="s">
        <v>10</v>
      </c>
      <c r="F74" s="30">
        <v>47867.3</v>
      </c>
      <c r="G74" s="30">
        <v>51517.9</v>
      </c>
      <c r="H74" s="30">
        <v>57514.1</v>
      </c>
      <c r="I74" s="30">
        <v>0</v>
      </c>
      <c r="J74" s="31">
        <v>0</v>
      </c>
      <c r="K74" s="31">
        <v>0</v>
      </c>
      <c r="L74" s="108">
        <v>0</v>
      </c>
      <c r="M74" s="30">
        <v>0</v>
      </c>
      <c r="N74" s="30">
        <v>0</v>
      </c>
      <c r="O74" s="6"/>
      <c r="P74" s="6"/>
      <c r="Q74" s="6"/>
      <c r="R74" s="6"/>
      <c r="S74" s="6"/>
    </row>
    <row r="75" spans="1:19" ht="18.75" customHeight="1" x14ac:dyDescent="0.25">
      <c r="A75" s="216"/>
      <c r="B75" s="205"/>
      <c r="C75" s="198"/>
      <c r="D75" s="226"/>
      <c r="E75" s="29" t="s">
        <v>11</v>
      </c>
      <c r="F75" s="30">
        <v>1376.7</v>
      </c>
      <c r="G75" s="30">
        <v>4904.67</v>
      </c>
      <c r="H75" s="30">
        <v>3149.6</v>
      </c>
      <c r="I75" s="30">
        <v>0</v>
      </c>
      <c r="J75" s="31">
        <v>0</v>
      </c>
      <c r="K75" s="31"/>
      <c r="L75" s="108">
        <v>0</v>
      </c>
      <c r="M75" s="30">
        <v>0</v>
      </c>
      <c r="N75" s="30">
        <v>0</v>
      </c>
      <c r="O75" s="6"/>
      <c r="P75" s="6"/>
      <c r="Q75" s="6"/>
      <c r="R75" s="6"/>
      <c r="S75" s="6"/>
    </row>
    <row r="76" spans="1:19" ht="24" customHeight="1" x14ac:dyDescent="0.25">
      <c r="A76" s="215" t="s">
        <v>169</v>
      </c>
      <c r="B76" s="203" t="s">
        <v>291</v>
      </c>
      <c r="C76" s="198"/>
      <c r="D76" s="226"/>
      <c r="E76" s="29" t="s">
        <v>10</v>
      </c>
      <c r="F76" s="30">
        <v>0</v>
      </c>
      <c r="G76" s="30">
        <v>0</v>
      </c>
      <c r="H76" s="30">
        <v>0</v>
      </c>
      <c r="I76" s="30">
        <v>63065.43</v>
      </c>
      <c r="J76" s="31">
        <v>75062</v>
      </c>
      <c r="K76" s="31">
        <v>75062</v>
      </c>
      <c r="L76" s="31">
        <v>71016.399999999994</v>
      </c>
      <c r="M76" s="30">
        <v>71016.399999999994</v>
      </c>
      <c r="N76" s="30">
        <v>71016.399999999994</v>
      </c>
      <c r="O76" s="183">
        <v>-2055.81</v>
      </c>
      <c r="P76" s="6"/>
      <c r="Q76" s="6"/>
      <c r="R76" s="6"/>
      <c r="S76" s="6"/>
    </row>
    <row r="77" spans="1:19" ht="33.75" customHeight="1" x14ac:dyDescent="0.25">
      <c r="A77" s="216"/>
      <c r="B77" s="205"/>
      <c r="C77" s="198"/>
      <c r="D77" s="226"/>
      <c r="E77" s="29" t="s">
        <v>11</v>
      </c>
      <c r="F77" s="30">
        <v>14330.96</v>
      </c>
      <c r="G77" s="30">
        <v>23537.73</v>
      </c>
      <c r="H77" s="30">
        <v>24306.17</v>
      </c>
      <c r="I77" s="30">
        <v>31320.83</v>
      </c>
      <c r="J77" s="31">
        <v>48098.52</v>
      </c>
      <c r="K77" s="31">
        <v>47245.9</v>
      </c>
      <c r="L77" s="31">
        <v>57365.54</v>
      </c>
      <c r="M77" s="30">
        <v>57365.54</v>
      </c>
      <c r="N77" s="30">
        <v>57365.54</v>
      </c>
      <c r="O77" s="183">
        <v>-18</v>
      </c>
      <c r="P77" s="6"/>
      <c r="Q77" s="6"/>
      <c r="R77" s="6"/>
      <c r="S77" s="6"/>
    </row>
    <row r="78" spans="1:19" ht="89.25" customHeight="1" x14ac:dyDescent="0.25">
      <c r="A78" s="63" t="s">
        <v>170</v>
      </c>
      <c r="B78" s="64" t="s">
        <v>163</v>
      </c>
      <c r="C78" s="29" t="s">
        <v>267</v>
      </c>
      <c r="D78" s="61" t="s">
        <v>327</v>
      </c>
      <c r="E78" s="40" t="s">
        <v>29</v>
      </c>
      <c r="F78" s="26"/>
      <c r="G78" s="26"/>
      <c r="H78" s="26">
        <v>689</v>
      </c>
      <c r="I78" s="26">
        <v>2173.5</v>
      </c>
      <c r="J78" s="27">
        <v>2180.6999999999998</v>
      </c>
      <c r="K78" s="27">
        <v>2142.5</v>
      </c>
      <c r="L78" s="27">
        <v>2149</v>
      </c>
      <c r="M78" s="26">
        <v>2181.6</v>
      </c>
      <c r="N78" s="26">
        <v>2221.1</v>
      </c>
      <c r="O78" s="184">
        <v>6.5</v>
      </c>
      <c r="P78" s="6"/>
      <c r="Q78" s="6"/>
      <c r="R78" s="6"/>
      <c r="S78" s="6"/>
    </row>
    <row r="79" spans="1:19" ht="89.25" customHeight="1" x14ac:dyDescent="0.25">
      <c r="A79" s="63" t="s">
        <v>337</v>
      </c>
      <c r="B79" s="67" t="s">
        <v>339</v>
      </c>
      <c r="C79" s="203" t="s">
        <v>340</v>
      </c>
      <c r="D79" s="201" t="s">
        <v>341</v>
      </c>
      <c r="E79" s="40" t="s">
        <v>29</v>
      </c>
      <c r="F79" s="26"/>
      <c r="G79" s="26"/>
      <c r="H79" s="26"/>
      <c r="I79" s="26"/>
      <c r="J79" s="27">
        <v>234.4</v>
      </c>
      <c r="K79" s="27">
        <v>234.4</v>
      </c>
      <c r="L79" s="26">
        <v>686.2</v>
      </c>
      <c r="M79" s="26">
        <v>686.2</v>
      </c>
      <c r="N79" s="26">
        <v>686.2</v>
      </c>
      <c r="O79" s="185">
        <v>686.2</v>
      </c>
      <c r="P79" s="6"/>
      <c r="Q79" s="6"/>
      <c r="R79" s="6"/>
      <c r="S79" s="6"/>
    </row>
    <row r="80" spans="1:19" ht="89.25" customHeight="1" x14ac:dyDescent="0.25">
      <c r="A80" s="63" t="s">
        <v>338</v>
      </c>
      <c r="B80" s="67" t="s">
        <v>342</v>
      </c>
      <c r="C80" s="205"/>
      <c r="D80" s="202"/>
      <c r="E80" s="40" t="s">
        <v>10</v>
      </c>
      <c r="F80" s="26"/>
      <c r="G80" s="26"/>
      <c r="H80" s="26"/>
      <c r="I80" s="26"/>
      <c r="J80" s="27">
        <v>52</v>
      </c>
      <c r="K80" s="27">
        <v>52</v>
      </c>
      <c r="L80" s="26">
        <v>14</v>
      </c>
      <c r="M80" s="26">
        <v>14</v>
      </c>
      <c r="N80" s="26">
        <v>14</v>
      </c>
      <c r="O80" s="185">
        <v>14</v>
      </c>
      <c r="P80" s="6"/>
      <c r="Q80" s="6"/>
      <c r="R80" s="6"/>
      <c r="S80" s="6"/>
    </row>
    <row r="81" spans="1:19" ht="81.75" customHeight="1" x14ac:dyDescent="0.25">
      <c r="A81" s="63" t="s">
        <v>171</v>
      </c>
      <c r="B81" s="40" t="s">
        <v>14</v>
      </c>
      <c r="C81" s="29"/>
      <c r="D81" s="198" t="s">
        <v>326</v>
      </c>
      <c r="E81" s="40" t="s">
        <v>164</v>
      </c>
      <c r="F81" s="26">
        <f>F82+F83+F84+F85+F86+F87+F88+F89+F90+F91+F92+F93+F94+F96+F97+F98+F99+F100+F101+F102+F103+F95</f>
        <v>24907.760000000006</v>
      </c>
      <c r="G81" s="26">
        <f t="shared" ref="G81:N81" si="12">G82+G83+G84+G85+G86+G87+G88+G89+G90+G91+G92+G93+G94+G96+G97+G98+G99+G100+G101+G102+G103+G95</f>
        <v>58185.990000000005</v>
      </c>
      <c r="H81" s="26">
        <f t="shared" si="12"/>
        <v>145537.72000000003</v>
      </c>
      <c r="I81" s="26">
        <f t="shared" si="12"/>
        <v>61798.16</v>
      </c>
      <c r="J81" s="27">
        <f t="shared" si="12"/>
        <v>96491.829999999973</v>
      </c>
      <c r="K81" s="27">
        <f t="shared" si="12"/>
        <v>84360.659999999989</v>
      </c>
      <c r="L81" s="107">
        <f t="shared" si="12"/>
        <v>87506.699999999983</v>
      </c>
      <c r="M81" s="26">
        <f t="shared" si="12"/>
        <v>83492.320000000007</v>
      </c>
      <c r="N81" s="26">
        <f t="shared" si="12"/>
        <v>90436.12</v>
      </c>
      <c r="O81" s="6"/>
      <c r="P81" s="6"/>
      <c r="Q81" s="6"/>
      <c r="R81" s="6"/>
      <c r="S81" s="6"/>
    </row>
    <row r="82" spans="1:19" ht="25.5" customHeight="1" x14ac:dyDescent="0.25">
      <c r="A82" s="215" t="s">
        <v>172</v>
      </c>
      <c r="B82" s="230" t="s">
        <v>36</v>
      </c>
      <c r="C82" s="198" t="s">
        <v>267</v>
      </c>
      <c r="D82" s="198"/>
      <c r="E82" s="29" t="s">
        <v>10</v>
      </c>
      <c r="F82" s="30">
        <v>4134.3999999999996</v>
      </c>
      <c r="G82" s="30">
        <v>4197.37</v>
      </c>
      <c r="H82" s="30">
        <v>4272.13</v>
      </c>
      <c r="I82" s="30">
        <v>4209.91</v>
      </c>
      <c r="J82" s="31">
        <v>4537.2</v>
      </c>
      <c r="K82" s="31">
        <v>4501.5</v>
      </c>
      <c r="L82" s="31">
        <v>4501.5</v>
      </c>
      <c r="M82" s="30">
        <v>4501.5</v>
      </c>
      <c r="N82" s="30">
        <v>4501.5</v>
      </c>
      <c r="O82" s="6"/>
      <c r="P82" s="6"/>
      <c r="Q82" s="6"/>
      <c r="R82" s="6"/>
      <c r="S82" s="6"/>
    </row>
    <row r="83" spans="1:19" ht="24.75" customHeight="1" x14ac:dyDescent="0.25">
      <c r="A83" s="217"/>
      <c r="B83" s="251"/>
      <c r="C83" s="198"/>
      <c r="D83" s="29" t="s">
        <v>328</v>
      </c>
      <c r="E83" s="29" t="s">
        <v>10</v>
      </c>
      <c r="F83" s="30"/>
      <c r="G83" s="30">
        <v>4038.3</v>
      </c>
      <c r="H83" s="30">
        <v>4318.22</v>
      </c>
      <c r="I83" s="30">
        <v>4156.3</v>
      </c>
      <c r="J83" s="31">
        <v>8603.6</v>
      </c>
      <c r="K83" s="31">
        <v>8603.6</v>
      </c>
      <c r="L83" s="31">
        <v>8499.4500000000007</v>
      </c>
      <c r="M83" s="30">
        <v>8499.4500000000007</v>
      </c>
      <c r="N83" s="30">
        <v>8499.4500000000007</v>
      </c>
      <c r="O83" s="6"/>
      <c r="P83" s="6"/>
      <c r="Q83" s="6"/>
      <c r="R83" s="6"/>
      <c r="S83" s="6"/>
    </row>
    <row r="84" spans="1:19" ht="24.75" customHeight="1" x14ac:dyDescent="0.25">
      <c r="A84" s="216"/>
      <c r="B84" s="231"/>
      <c r="C84" s="198"/>
      <c r="D84" s="29" t="s">
        <v>326</v>
      </c>
      <c r="E84" s="29" t="s">
        <v>29</v>
      </c>
      <c r="F84" s="30">
        <v>7620.6</v>
      </c>
      <c r="G84" s="30">
        <v>19173.8</v>
      </c>
      <c r="H84" s="30">
        <v>19476.38</v>
      </c>
      <c r="I84" s="30">
        <v>19434.91</v>
      </c>
      <c r="J84" s="31">
        <v>35166.5</v>
      </c>
      <c r="K84" s="31">
        <v>35166.5</v>
      </c>
      <c r="L84" s="31">
        <v>38247.599999999999</v>
      </c>
      <c r="M84" s="30">
        <v>38247.599999999999</v>
      </c>
      <c r="N84" s="30">
        <v>38247.599999999999</v>
      </c>
      <c r="O84" s="183">
        <v>0.05</v>
      </c>
      <c r="P84" s="6"/>
      <c r="Q84" s="6"/>
      <c r="R84" s="6"/>
      <c r="S84" s="6"/>
    </row>
    <row r="85" spans="1:19" ht="20.25" customHeight="1" x14ac:dyDescent="0.25">
      <c r="A85" s="215" t="s">
        <v>173</v>
      </c>
      <c r="B85" s="203" t="s">
        <v>37</v>
      </c>
      <c r="C85" s="198" t="s">
        <v>271</v>
      </c>
      <c r="D85" s="198">
        <v>2020</v>
      </c>
      <c r="E85" s="29" t="s">
        <v>10</v>
      </c>
      <c r="F85" s="30">
        <v>1949.01</v>
      </c>
      <c r="G85" s="30"/>
      <c r="H85" s="30"/>
      <c r="I85" s="30"/>
      <c r="J85" s="31"/>
      <c r="K85" s="31"/>
      <c r="L85" s="108"/>
      <c r="M85" s="30"/>
      <c r="N85" s="30"/>
      <c r="O85" s="6"/>
      <c r="P85" s="6"/>
      <c r="Q85" s="6"/>
      <c r="R85" s="6"/>
      <c r="S85" s="6"/>
    </row>
    <row r="86" spans="1:19" ht="21.75" customHeight="1" x14ac:dyDescent="0.25">
      <c r="A86" s="217"/>
      <c r="B86" s="204"/>
      <c r="C86" s="198"/>
      <c r="D86" s="198"/>
      <c r="E86" s="29" t="s">
        <v>11</v>
      </c>
      <c r="F86" s="30">
        <v>1949.01</v>
      </c>
      <c r="G86" s="30"/>
      <c r="H86" s="30"/>
      <c r="I86" s="30"/>
      <c r="J86" s="31"/>
      <c r="K86" s="31"/>
      <c r="L86" s="108"/>
      <c r="M86" s="30"/>
      <c r="N86" s="30"/>
      <c r="O86" s="6"/>
      <c r="P86" s="6"/>
      <c r="Q86" s="6"/>
      <c r="R86" s="6"/>
      <c r="S86" s="6"/>
    </row>
    <row r="87" spans="1:19" ht="22.5" customHeight="1" x14ac:dyDescent="0.25">
      <c r="A87" s="217"/>
      <c r="B87" s="204"/>
      <c r="C87" s="198"/>
      <c r="D87" s="198" t="s">
        <v>326</v>
      </c>
      <c r="E87" s="29" t="s">
        <v>10</v>
      </c>
      <c r="F87" s="30">
        <v>971.93</v>
      </c>
      <c r="G87" s="30">
        <v>2256.4899999999998</v>
      </c>
      <c r="H87" s="30">
        <v>2841.53</v>
      </c>
      <c r="I87" s="30">
        <v>3772.58</v>
      </c>
      <c r="J87" s="31">
        <v>4482.7</v>
      </c>
      <c r="K87" s="31">
        <v>4063.3</v>
      </c>
      <c r="L87" s="31">
        <v>3899.9</v>
      </c>
      <c r="M87" s="108">
        <v>3899.9</v>
      </c>
      <c r="N87" s="108">
        <v>3899.9</v>
      </c>
      <c r="O87" s="183">
        <v>-163.4</v>
      </c>
      <c r="P87" s="6"/>
      <c r="Q87" s="6"/>
      <c r="R87" s="6"/>
      <c r="S87" s="6"/>
    </row>
    <row r="88" spans="1:19" ht="21.75" customHeight="1" x14ac:dyDescent="0.25">
      <c r="A88" s="216"/>
      <c r="B88" s="205"/>
      <c r="C88" s="198"/>
      <c r="D88" s="198"/>
      <c r="E88" s="29" t="s">
        <v>11</v>
      </c>
      <c r="F88" s="30">
        <v>823.83</v>
      </c>
      <c r="G88" s="30">
        <v>2288.08</v>
      </c>
      <c r="H88" s="30">
        <v>2848.85</v>
      </c>
      <c r="I88" s="30">
        <v>3772.58</v>
      </c>
      <c r="J88" s="31">
        <v>4482.7</v>
      </c>
      <c r="K88" s="31">
        <v>4063.3</v>
      </c>
      <c r="L88" s="31">
        <v>4063.3</v>
      </c>
      <c r="M88" s="108">
        <v>4063.3</v>
      </c>
      <c r="N88" s="108">
        <v>4063.3</v>
      </c>
      <c r="O88" s="6"/>
      <c r="P88" s="6"/>
      <c r="Q88" s="6"/>
      <c r="R88" s="6"/>
      <c r="S88" s="6"/>
    </row>
    <row r="89" spans="1:19" ht="39" customHeight="1" x14ac:dyDescent="0.25">
      <c r="A89" s="215" t="s">
        <v>174</v>
      </c>
      <c r="B89" s="203" t="s">
        <v>38</v>
      </c>
      <c r="C89" s="198"/>
      <c r="D89" s="198"/>
      <c r="E89" s="29" t="s">
        <v>29</v>
      </c>
      <c r="F89" s="30">
        <v>3014.22</v>
      </c>
      <c r="G89" s="30">
        <v>12289.71</v>
      </c>
      <c r="H89" s="30">
        <v>13885.07</v>
      </c>
      <c r="I89" s="30">
        <v>17740.75</v>
      </c>
      <c r="J89" s="31">
        <v>18348</v>
      </c>
      <c r="K89" s="31">
        <v>17964.66</v>
      </c>
      <c r="L89" s="31">
        <v>18896.400000000001</v>
      </c>
      <c r="M89" s="108">
        <v>16320.4</v>
      </c>
      <c r="N89" s="108">
        <v>15779.4</v>
      </c>
      <c r="O89" s="183">
        <v>750.24</v>
      </c>
      <c r="P89" s="6"/>
      <c r="Q89" s="6"/>
      <c r="R89" s="6"/>
      <c r="S89" s="6"/>
    </row>
    <row r="90" spans="1:19" ht="23.25" customHeight="1" x14ac:dyDescent="0.25">
      <c r="A90" s="216"/>
      <c r="B90" s="205"/>
      <c r="C90" s="198"/>
      <c r="D90" s="198"/>
      <c r="E90" s="29" t="s">
        <v>11</v>
      </c>
      <c r="F90" s="30">
        <v>66.3</v>
      </c>
      <c r="G90" s="30">
        <v>140.22999999999999</v>
      </c>
      <c r="H90" s="30">
        <v>142.19999999999999</v>
      </c>
      <c r="I90" s="30">
        <v>179.16</v>
      </c>
      <c r="J90" s="31">
        <v>181.5</v>
      </c>
      <c r="K90" s="31">
        <v>181.5</v>
      </c>
      <c r="L90" s="31">
        <v>190.87</v>
      </c>
      <c r="M90" s="108">
        <v>163.19999999999999</v>
      </c>
      <c r="N90" s="108">
        <v>157.79</v>
      </c>
      <c r="O90" s="183">
        <v>9.41</v>
      </c>
      <c r="P90" s="6"/>
      <c r="Q90" s="6"/>
      <c r="R90" s="6"/>
      <c r="S90" s="6"/>
    </row>
    <row r="91" spans="1:19" ht="51" customHeight="1" x14ac:dyDescent="0.25">
      <c r="A91" s="60" t="s">
        <v>175</v>
      </c>
      <c r="B91" s="29" t="s">
        <v>39</v>
      </c>
      <c r="C91" s="198"/>
      <c r="D91" s="198"/>
      <c r="E91" s="29" t="s">
        <v>11</v>
      </c>
      <c r="F91" s="30">
        <v>1672.45</v>
      </c>
      <c r="G91" s="30">
        <v>1573.9</v>
      </c>
      <c r="H91" s="30">
        <v>937.3</v>
      </c>
      <c r="I91" s="30">
        <v>453.7</v>
      </c>
      <c r="J91" s="31">
        <v>567.54</v>
      </c>
      <c r="K91" s="31">
        <v>567.54</v>
      </c>
      <c r="L91" s="31">
        <v>616.55999999999995</v>
      </c>
      <c r="M91" s="30">
        <v>616.55999999999995</v>
      </c>
      <c r="N91" s="30">
        <v>616.55999999999995</v>
      </c>
      <c r="O91" s="6"/>
      <c r="P91" s="6"/>
      <c r="Q91" s="6"/>
      <c r="R91" s="6"/>
      <c r="S91" s="6"/>
    </row>
    <row r="92" spans="1:19" ht="63" customHeight="1" x14ac:dyDescent="0.25">
      <c r="A92" s="218" t="s">
        <v>176</v>
      </c>
      <c r="B92" s="203" t="s">
        <v>40</v>
      </c>
      <c r="C92" s="198"/>
      <c r="D92" s="198" t="s">
        <v>328</v>
      </c>
      <c r="E92" s="29" t="s">
        <v>10</v>
      </c>
      <c r="F92" s="37"/>
      <c r="G92" s="37">
        <v>34.86</v>
      </c>
      <c r="H92" s="37">
        <v>101.14</v>
      </c>
      <c r="I92" s="37">
        <v>62.83</v>
      </c>
      <c r="J92" s="38">
        <v>0</v>
      </c>
      <c r="K92" s="38">
        <v>0</v>
      </c>
      <c r="L92" s="109">
        <v>0</v>
      </c>
      <c r="M92" s="37">
        <v>0</v>
      </c>
      <c r="N92" s="37">
        <v>0</v>
      </c>
      <c r="O92" s="6"/>
      <c r="P92" s="6"/>
      <c r="Q92" s="6"/>
      <c r="R92" s="6"/>
      <c r="S92" s="6"/>
    </row>
    <row r="93" spans="1:19" ht="36.75" customHeight="1" x14ac:dyDescent="0.25">
      <c r="A93" s="219"/>
      <c r="B93" s="205"/>
      <c r="C93" s="198"/>
      <c r="D93" s="198"/>
      <c r="E93" s="29" t="s">
        <v>11</v>
      </c>
      <c r="F93" s="37"/>
      <c r="G93" s="37">
        <v>1.07</v>
      </c>
      <c r="H93" s="37">
        <v>3.12</v>
      </c>
      <c r="I93" s="37">
        <v>1.94</v>
      </c>
      <c r="J93" s="38">
        <v>0</v>
      </c>
      <c r="K93" s="38">
        <v>0</v>
      </c>
      <c r="L93" s="109">
        <v>0</v>
      </c>
      <c r="M93" s="37">
        <v>0</v>
      </c>
      <c r="N93" s="37">
        <v>0</v>
      </c>
      <c r="O93" s="6"/>
      <c r="P93" s="6"/>
      <c r="Q93" s="6"/>
      <c r="R93" s="6"/>
      <c r="S93" s="6"/>
    </row>
    <row r="94" spans="1:19" ht="21.75" customHeight="1" x14ac:dyDescent="0.25">
      <c r="A94" s="215" t="s">
        <v>177</v>
      </c>
      <c r="B94" s="203" t="s">
        <v>41</v>
      </c>
      <c r="C94" s="198"/>
      <c r="D94" s="198" t="s">
        <v>329</v>
      </c>
      <c r="E94" s="29" t="s">
        <v>10</v>
      </c>
      <c r="F94" s="30"/>
      <c r="G94" s="30"/>
      <c r="H94" s="30"/>
      <c r="I94" s="30">
        <v>725.9</v>
      </c>
      <c r="J94" s="31">
        <v>1226.9000000000001</v>
      </c>
      <c r="K94" s="31">
        <v>1226.9000000000001</v>
      </c>
      <c r="L94" s="31">
        <v>1226.9000000000001</v>
      </c>
      <c r="M94" s="108">
        <v>1226.9000000000001</v>
      </c>
      <c r="N94" s="108">
        <v>1226.9000000000001</v>
      </c>
      <c r="O94" s="183">
        <v>66.760000000000005</v>
      </c>
      <c r="P94" s="6"/>
      <c r="Q94" s="6"/>
      <c r="R94" s="6"/>
      <c r="S94" s="6"/>
    </row>
    <row r="95" spans="1:19" ht="21.75" customHeight="1" x14ac:dyDescent="0.25">
      <c r="A95" s="216"/>
      <c r="B95" s="205"/>
      <c r="C95" s="198"/>
      <c r="D95" s="198"/>
      <c r="E95" s="29" t="s">
        <v>11</v>
      </c>
      <c r="F95" s="30"/>
      <c r="G95" s="30"/>
      <c r="H95" s="30"/>
      <c r="I95" s="30">
        <v>22.45</v>
      </c>
      <c r="J95" s="31">
        <v>37.950000000000003</v>
      </c>
      <c r="K95" s="31">
        <v>37.950000000000003</v>
      </c>
      <c r="L95" s="31">
        <v>37.950000000000003</v>
      </c>
      <c r="M95" s="108">
        <v>37.94</v>
      </c>
      <c r="N95" s="108">
        <v>37.94</v>
      </c>
      <c r="O95" s="183">
        <v>2.38</v>
      </c>
      <c r="P95" s="6"/>
      <c r="Q95" s="6"/>
      <c r="R95" s="6"/>
      <c r="S95" s="6"/>
    </row>
    <row r="96" spans="1:19" ht="33" customHeight="1" x14ac:dyDescent="0.25">
      <c r="A96" s="60" t="s">
        <v>180</v>
      </c>
      <c r="B96" s="62" t="s">
        <v>17</v>
      </c>
      <c r="C96" s="198" t="s">
        <v>268</v>
      </c>
      <c r="D96" s="198" t="s">
        <v>326</v>
      </c>
      <c r="E96" s="29" t="s">
        <v>11</v>
      </c>
      <c r="F96" s="30">
        <v>898.54</v>
      </c>
      <c r="G96" s="30">
        <v>4414.05</v>
      </c>
      <c r="H96" s="30">
        <v>2721.01</v>
      </c>
      <c r="I96" s="30">
        <v>3813.94</v>
      </c>
      <c r="J96" s="31">
        <v>15305.2</v>
      </c>
      <c r="K96" s="31">
        <v>6448.67</v>
      </c>
      <c r="L96" s="31">
        <v>2333.37</v>
      </c>
      <c r="M96" s="30">
        <v>3489.55</v>
      </c>
      <c r="N96" s="30">
        <v>7851.34</v>
      </c>
      <c r="O96" s="6"/>
      <c r="P96" s="6"/>
      <c r="Q96" s="6"/>
      <c r="R96" s="6"/>
      <c r="S96" s="6"/>
    </row>
    <row r="97" spans="1:19" ht="35.25" customHeight="1" x14ac:dyDescent="0.25">
      <c r="A97" s="60" t="s">
        <v>181</v>
      </c>
      <c r="B97" s="62" t="s">
        <v>42</v>
      </c>
      <c r="C97" s="198"/>
      <c r="D97" s="198"/>
      <c r="E97" s="29" t="s">
        <v>11</v>
      </c>
      <c r="F97" s="30">
        <v>366.77</v>
      </c>
      <c r="G97" s="30">
        <v>1290.52</v>
      </c>
      <c r="H97" s="30">
        <v>941.12</v>
      </c>
      <c r="I97" s="30">
        <v>1340.34</v>
      </c>
      <c r="J97" s="31">
        <v>3172.94</v>
      </c>
      <c r="K97" s="31">
        <v>1421.52</v>
      </c>
      <c r="L97" s="31">
        <v>4992.8999999999996</v>
      </c>
      <c r="M97" s="30">
        <v>2426.02</v>
      </c>
      <c r="N97" s="30">
        <v>5554.44</v>
      </c>
      <c r="O97" s="6"/>
      <c r="P97" s="6"/>
      <c r="Q97" s="6"/>
      <c r="R97" s="6"/>
      <c r="S97" s="6"/>
    </row>
    <row r="98" spans="1:19" ht="27.75" customHeight="1" x14ac:dyDescent="0.25">
      <c r="A98" s="218" t="s">
        <v>182</v>
      </c>
      <c r="B98" s="198" t="s">
        <v>19</v>
      </c>
      <c r="C98" s="198"/>
      <c r="D98" s="198"/>
      <c r="E98" s="29" t="s">
        <v>10</v>
      </c>
      <c r="F98" s="30">
        <v>1368.66</v>
      </c>
      <c r="G98" s="30">
        <v>6163.21</v>
      </c>
      <c r="H98" s="30">
        <v>4000.8</v>
      </c>
      <c r="I98" s="30">
        <v>2005.33</v>
      </c>
      <c r="J98" s="31">
        <v>360.15</v>
      </c>
      <c r="K98" s="31">
        <v>94.77</v>
      </c>
      <c r="L98" s="108">
        <v>0</v>
      </c>
      <c r="M98" s="108">
        <v>0</v>
      </c>
      <c r="N98" s="108">
        <v>0</v>
      </c>
      <c r="O98" s="6"/>
      <c r="P98" s="6"/>
      <c r="Q98" s="6"/>
      <c r="R98" s="6"/>
      <c r="S98" s="6"/>
    </row>
    <row r="99" spans="1:19" ht="25.5" customHeight="1" x14ac:dyDescent="0.25">
      <c r="A99" s="219"/>
      <c r="B99" s="198"/>
      <c r="C99" s="198"/>
      <c r="D99" s="198"/>
      <c r="E99" s="29" t="s">
        <v>11</v>
      </c>
      <c r="F99" s="30">
        <v>72.040000000000006</v>
      </c>
      <c r="G99" s="30">
        <v>324.39999999999998</v>
      </c>
      <c r="H99" s="30">
        <v>210.57</v>
      </c>
      <c r="I99" s="30">
        <v>105.54</v>
      </c>
      <c r="J99" s="31">
        <v>18.95</v>
      </c>
      <c r="K99" s="31">
        <v>18.95</v>
      </c>
      <c r="L99" s="108">
        <v>0</v>
      </c>
      <c r="M99" s="108">
        <v>0</v>
      </c>
      <c r="N99" s="108">
        <v>0</v>
      </c>
      <c r="O99" s="6"/>
      <c r="P99" s="6"/>
      <c r="Q99" s="6"/>
      <c r="R99" s="6"/>
      <c r="S99" s="6"/>
    </row>
    <row r="100" spans="1:19" ht="36.75" customHeight="1" x14ac:dyDescent="0.25">
      <c r="A100" s="218" t="s">
        <v>183</v>
      </c>
      <c r="B100" s="203" t="s">
        <v>43</v>
      </c>
      <c r="C100" s="199" t="s">
        <v>267</v>
      </c>
      <c r="D100" s="198">
        <v>2022</v>
      </c>
      <c r="E100" s="29" t="s">
        <v>29</v>
      </c>
      <c r="F100" s="30"/>
      <c r="G100" s="30"/>
      <c r="H100" s="30">
        <v>87052.34</v>
      </c>
      <c r="I100" s="30"/>
      <c r="J100" s="31"/>
      <c r="K100" s="31"/>
      <c r="L100" s="108">
        <v>0</v>
      </c>
      <c r="M100" s="108">
        <v>0</v>
      </c>
      <c r="N100" s="108">
        <v>0</v>
      </c>
      <c r="O100" s="6"/>
      <c r="P100" s="6"/>
      <c r="Q100" s="6"/>
      <c r="R100" s="6"/>
      <c r="S100" s="6"/>
    </row>
    <row r="101" spans="1:19" ht="21.75" customHeight="1" x14ac:dyDescent="0.25">
      <c r="A101" s="219"/>
      <c r="B101" s="205"/>
      <c r="C101" s="198"/>
      <c r="D101" s="198"/>
      <c r="E101" s="29" t="s">
        <v>11</v>
      </c>
      <c r="F101" s="30"/>
      <c r="G101" s="30"/>
      <c r="H101" s="30">
        <v>879.32</v>
      </c>
      <c r="I101" s="30"/>
      <c r="J101" s="31"/>
      <c r="K101" s="31"/>
      <c r="L101" s="108">
        <v>0</v>
      </c>
      <c r="M101" s="108">
        <v>0</v>
      </c>
      <c r="N101" s="108">
        <v>0</v>
      </c>
      <c r="O101" s="6"/>
      <c r="P101" s="6"/>
      <c r="Q101" s="6"/>
      <c r="R101" s="6"/>
      <c r="S101" s="6"/>
    </row>
    <row r="102" spans="1:19" ht="44.25" customHeight="1" x14ac:dyDescent="0.25">
      <c r="A102" s="218" t="s">
        <v>184</v>
      </c>
      <c r="B102" s="203" t="s">
        <v>44</v>
      </c>
      <c r="C102" s="198"/>
      <c r="D102" s="198"/>
      <c r="E102" s="29" t="s">
        <v>10</v>
      </c>
      <c r="F102" s="30"/>
      <c r="G102" s="30"/>
      <c r="H102" s="30">
        <v>879.42</v>
      </c>
      <c r="I102" s="30"/>
      <c r="J102" s="31"/>
      <c r="K102" s="31"/>
      <c r="L102" s="108">
        <v>0</v>
      </c>
      <c r="M102" s="108">
        <v>0</v>
      </c>
      <c r="N102" s="108">
        <v>0</v>
      </c>
      <c r="O102" s="6"/>
      <c r="P102" s="6"/>
      <c r="Q102" s="6"/>
      <c r="R102" s="6"/>
      <c r="S102" s="6"/>
    </row>
    <row r="103" spans="1:19" ht="40.5" customHeight="1" x14ac:dyDescent="0.25">
      <c r="A103" s="219"/>
      <c r="B103" s="205"/>
      <c r="C103" s="198"/>
      <c r="D103" s="198"/>
      <c r="E103" s="29" t="s">
        <v>11</v>
      </c>
      <c r="F103" s="30"/>
      <c r="G103" s="30"/>
      <c r="H103" s="30">
        <v>27.2</v>
      </c>
      <c r="I103" s="30"/>
      <c r="J103" s="31"/>
      <c r="K103" s="31"/>
      <c r="L103" s="108">
        <v>0</v>
      </c>
      <c r="M103" s="108">
        <v>0</v>
      </c>
      <c r="N103" s="108">
        <v>0</v>
      </c>
      <c r="O103" s="6"/>
      <c r="P103" s="6"/>
      <c r="Q103" s="6"/>
      <c r="R103" s="6"/>
      <c r="S103" s="6"/>
    </row>
    <row r="104" spans="1:19" ht="73.5" customHeight="1" x14ac:dyDescent="0.25">
      <c r="A104" s="63" t="s">
        <v>178</v>
      </c>
      <c r="B104" s="40" t="s">
        <v>45</v>
      </c>
      <c r="C104" s="40"/>
      <c r="D104" s="40" t="s">
        <v>326</v>
      </c>
      <c r="E104" s="40" t="s">
        <v>11</v>
      </c>
      <c r="F104" s="26">
        <f t="shared" ref="F104:N104" si="13">F105+F119+F129+F128+F151+F156+F157+F158</f>
        <v>347.78399999999999</v>
      </c>
      <c r="G104" s="26">
        <f t="shared" si="13"/>
        <v>373.40999999999997</v>
      </c>
      <c r="H104" s="26">
        <f t="shared" si="13"/>
        <v>1130.76</v>
      </c>
      <c r="I104" s="26">
        <f t="shared" si="13"/>
        <v>3852.3</v>
      </c>
      <c r="J104" s="27">
        <f t="shared" si="13"/>
        <v>510.95</v>
      </c>
      <c r="K104" s="27">
        <f t="shared" si="13"/>
        <v>396.55</v>
      </c>
      <c r="L104" s="107">
        <f t="shared" si="13"/>
        <v>577</v>
      </c>
      <c r="M104" s="26">
        <f t="shared" si="13"/>
        <v>577</v>
      </c>
      <c r="N104" s="26">
        <f t="shared" si="13"/>
        <v>577</v>
      </c>
      <c r="O104" s="6"/>
      <c r="P104" s="6"/>
      <c r="Q104" s="6"/>
      <c r="R104" s="6"/>
      <c r="S104" s="6"/>
    </row>
    <row r="105" spans="1:19" ht="115.5" customHeight="1" x14ac:dyDescent="0.25">
      <c r="A105" s="215" t="s">
        <v>179</v>
      </c>
      <c r="B105" s="40" t="s">
        <v>46</v>
      </c>
      <c r="C105" s="198"/>
      <c r="D105" s="62" t="s">
        <v>326</v>
      </c>
      <c r="E105" s="203" t="s">
        <v>11</v>
      </c>
      <c r="F105" s="26">
        <f>F106+F107+F108+F109+F110+F111+F112+F113+F114+F115+F116+F117+F118</f>
        <v>16.95</v>
      </c>
      <c r="G105" s="26">
        <f t="shared" ref="G105:N105" si="14">G106+G107+G108+G109+G110+G111+G112+G113+G114+G115+G116+G117+G118</f>
        <v>65</v>
      </c>
      <c r="H105" s="26">
        <f t="shared" si="14"/>
        <v>147.30000000000001</v>
      </c>
      <c r="I105" s="26">
        <f t="shared" si="14"/>
        <v>0</v>
      </c>
      <c r="J105" s="26">
        <f t="shared" si="14"/>
        <v>0</v>
      </c>
      <c r="K105" s="26">
        <f t="shared" si="14"/>
        <v>0</v>
      </c>
      <c r="L105" s="26">
        <f t="shared" si="14"/>
        <v>0</v>
      </c>
      <c r="M105" s="26">
        <f t="shared" si="14"/>
        <v>0</v>
      </c>
      <c r="N105" s="26">
        <f t="shared" si="14"/>
        <v>0</v>
      </c>
      <c r="O105" s="6"/>
      <c r="P105" s="6"/>
      <c r="Q105" s="6"/>
      <c r="R105" s="6"/>
      <c r="S105" s="6"/>
    </row>
    <row r="106" spans="1:19" ht="60.75" customHeight="1" x14ac:dyDescent="0.25">
      <c r="A106" s="217"/>
      <c r="B106" s="62" t="s">
        <v>47</v>
      </c>
      <c r="C106" s="198"/>
      <c r="D106" s="62" t="s">
        <v>270</v>
      </c>
      <c r="E106" s="204"/>
      <c r="F106" s="30"/>
      <c r="G106" s="30">
        <v>10</v>
      </c>
      <c r="H106" s="30">
        <v>14.67</v>
      </c>
      <c r="I106" s="30"/>
      <c r="J106" s="31"/>
      <c r="K106" s="31"/>
      <c r="L106" s="108"/>
      <c r="M106" s="30"/>
      <c r="N106" s="30"/>
      <c r="O106" s="6"/>
      <c r="P106" s="6"/>
      <c r="Q106" s="6"/>
      <c r="R106" s="6"/>
      <c r="S106" s="6"/>
    </row>
    <row r="107" spans="1:19" ht="25.5" x14ac:dyDescent="0.25">
      <c r="A107" s="217"/>
      <c r="B107" s="62" t="s">
        <v>48</v>
      </c>
      <c r="C107" s="198"/>
      <c r="D107" s="62">
        <v>2022</v>
      </c>
      <c r="E107" s="204"/>
      <c r="F107" s="30"/>
      <c r="G107" s="30"/>
      <c r="H107" s="30">
        <v>7</v>
      </c>
      <c r="I107" s="30"/>
      <c r="J107" s="31"/>
      <c r="K107" s="31"/>
      <c r="L107" s="108"/>
      <c r="M107" s="30"/>
      <c r="N107" s="30"/>
      <c r="O107" s="6"/>
      <c r="P107" s="6"/>
      <c r="Q107" s="6"/>
      <c r="R107" s="6"/>
      <c r="S107" s="6"/>
    </row>
    <row r="108" spans="1:19" x14ac:dyDescent="0.25">
      <c r="A108" s="217"/>
      <c r="B108" s="62" t="s">
        <v>49</v>
      </c>
      <c r="C108" s="198"/>
      <c r="D108" s="62" t="s">
        <v>270</v>
      </c>
      <c r="E108" s="204"/>
      <c r="F108" s="30"/>
      <c r="G108" s="30">
        <v>20</v>
      </c>
      <c r="H108" s="30">
        <v>52.89</v>
      </c>
      <c r="I108" s="30"/>
      <c r="J108" s="31"/>
      <c r="K108" s="31"/>
      <c r="L108" s="108"/>
      <c r="M108" s="30"/>
      <c r="N108" s="30"/>
      <c r="O108" s="6"/>
      <c r="P108" s="6"/>
      <c r="Q108" s="6"/>
      <c r="R108" s="6"/>
      <c r="S108" s="6"/>
    </row>
    <row r="109" spans="1:19" x14ac:dyDescent="0.25">
      <c r="A109" s="217"/>
      <c r="B109" s="62" t="s">
        <v>50</v>
      </c>
      <c r="C109" s="198"/>
      <c r="D109" s="62">
        <v>2020</v>
      </c>
      <c r="E109" s="204"/>
      <c r="F109" s="30">
        <v>10.35</v>
      </c>
      <c r="G109" s="30"/>
      <c r="H109" s="30"/>
      <c r="I109" s="30"/>
      <c r="J109" s="31"/>
      <c r="K109" s="31"/>
      <c r="L109" s="108"/>
      <c r="M109" s="30"/>
      <c r="N109" s="30"/>
      <c r="O109" s="6"/>
      <c r="P109" s="6"/>
      <c r="Q109" s="6"/>
      <c r="R109" s="6"/>
      <c r="S109" s="6"/>
    </row>
    <row r="110" spans="1:19" ht="45" customHeight="1" x14ac:dyDescent="0.25">
      <c r="A110" s="217"/>
      <c r="B110" s="29" t="s">
        <v>51</v>
      </c>
      <c r="C110" s="198"/>
      <c r="D110" s="62">
        <v>2022</v>
      </c>
      <c r="E110" s="204"/>
      <c r="F110" s="30"/>
      <c r="G110" s="30"/>
      <c r="H110" s="30">
        <v>50</v>
      </c>
      <c r="I110" s="30"/>
      <c r="J110" s="31"/>
      <c r="K110" s="31"/>
      <c r="L110" s="108"/>
      <c r="M110" s="30"/>
      <c r="N110" s="30"/>
      <c r="O110" s="6"/>
      <c r="P110" s="6"/>
      <c r="Q110" s="6"/>
      <c r="R110" s="6"/>
      <c r="S110" s="6"/>
    </row>
    <row r="111" spans="1:19" ht="38.25" x14ac:dyDescent="0.25">
      <c r="A111" s="217"/>
      <c r="B111" s="62" t="s">
        <v>52</v>
      </c>
      <c r="C111" s="198"/>
      <c r="D111" s="62" t="s">
        <v>269</v>
      </c>
      <c r="E111" s="204"/>
      <c r="F111" s="30">
        <v>6.6</v>
      </c>
      <c r="G111" s="30"/>
      <c r="H111" s="30">
        <v>14.84</v>
      </c>
      <c r="I111" s="30"/>
      <c r="J111" s="31"/>
      <c r="K111" s="31"/>
      <c r="L111" s="108"/>
      <c r="M111" s="30"/>
      <c r="N111" s="30"/>
      <c r="O111" s="6"/>
      <c r="P111" s="6"/>
      <c r="Q111" s="6"/>
      <c r="R111" s="6"/>
      <c r="S111" s="6"/>
    </row>
    <row r="112" spans="1:19" ht="25.5" x14ac:dyDescent="0.25">
      <c r="A112" s="217"/>
      <c r="B112" s="62" t="s">
        <v>53</v>
      </c>
      <c r="C112" s="198"/>
      <c r="D112" s="198">
        <v>2021</v>
      </c>
      <c r="E112" s="204"/>
      <c r="F112" s="37"/>
      <c r="G112" s="30">
        <v>2.73</v>
      </c>
      <c r="H112" s="30"/>
      <c r="I112" s="30"/>
      <c r="J112" s="31"/>
      <c r="K112" s="31"/>
      <c r="L112" s="108"/>
      <c r="M112" s="30"/>
      <c r="N112" s="30"/>
      <c r="O112" s="6"/>
      <c r="P112" s="6"/>
      <c r="Q112" s="6"/>
      <c r="R112" s="6"/>
      <c r="S112" s="6"/>
    </row>
    <row r="113" spans="1:19" ht="25.5" x14ac:dyDescent="0.25">
      <c r="A113" s="217"/>
      <c r="B113" s="62" t="s">
        <v>54</v>
      </c>
      <c r="C113" s="198"/>
      <c r="D113" s="198"/>
      <c r="E113" s="204"/>
      <c r="F113" s="37"/>
      <c r="G113" s="30">
        <v>5</v>
      </c>
      <c r="H113" s="30"/>
      <c r="I113" s="30"/>
      <c r="J113" s="31"/>
      <c r="K113" s="31"/>
      <c r="L113" s="108"/>
      <c r="M113" s="30"/>
      <c r="N113" s="30"/>
      <c r="O113" s="6"/>
      <c r="P113" s="6"/>
      <c r="Q113" s="6"/>
      <c r="R113" s="6"/>
      <c r="S113" s="6"/>
    </row>
    <row r="114" spans="1:19" ht="25.5" x14ac:dyDescent="0.25">
      <c r="A114" s="217"/>
      <c r="B114" s="62" t="s">
        <v>55</v>
      </c>
      <c r="C114" s="198"/>
      <c r="D114" s="198"/>
      <c r="E114" s="204"/>
      <c r="F114" s="37"/>
      <c r="G114" s="30">
        <v>5</v>
      </c>
      <c r="H114" s="30"/>
      <c r="I114" s="30"/>
      <c r="J114" s="31"/>
      <c r="K114" s="31"/>
      <c r="L114" s="108"/>
      <c r="M114" s="30"/>
      <c r="N114" s="30"/>
      <c r="O114" s="6"/>
      <c r="P114" s="6"/>
      <c r="Q114" s="6"/>
      <c r="R114" s="6"/>
      <c r="S114" s="6"/>
    </row>
    <row r="115" spans="1:19" ht="25.5" x14ac:dyDescent="0.25">
      <c r="A115" s="217"/>
      <c r="B115" s="62" t="s">
        <v>56</v>
      </c>
      <c r="C115" s="198"/>
      <c r="D115" s="198"/>
      <c r="E115" s="204"/>
      <c r="F115" s="37"/>
      <c r="G115" s="30">
        <v>10</v>
      </c>
      <c r="H115" s="30"/>
      <c r="I115" s="30"/>
      <c r="J115" s="31"/>
      <c r="K115" s="31"/>
      <c r="L115" s="108"/>
      <c r="M115" s="30"/>
      <c r="N115" s="30"/>
      <c r="O115" s="6"/>
      <c r="P115" s="6"/>
      <c r="Q115" s="6"/>
      <c r="R115" s="6"/>
      <c r="S115" s="6"/>
    </row>
    <row r="116" spans="1:19" ht="25.5" x14ac:dyDescent="0.25">
      <c r="A116" s="217"/>
      <c r="B116" s="62" t="s">
        <v>57</v>
      </c>
      <c r="C116" s="198"/>
      <c r="D116" s="62" t="s">
        <v>270</v>
      </c>
      <c r="E116" s="204"/>
      <c r="F116" s="30"/>
      <c r="G116" s="30">
        <v>7.97</v>
      </c>
      <c r="H116" s="30">
        <v>2.9</v>
      </c>
      <c r="I116" s="30"/>
      <c r="J116" s="31"/>
      <c r="K116" s="31"/>
      <c r="L116" s="108"/>
      <c r="M116" s="30"/>
      <c r="N116" s="30"/>
      <c r="O116" s="6"/>
      <c r="P116" s="6"/>
      <c r="Q116" s="6"/>
      <c r="R116" s="6"/>
      <c r="S116" s="6"/>
    </row>
    <row r="117" spans="1:19" ht="25.5" x14ac:dyDescent="0.25">
      <c r="A117" s="217"/>
      <c r="B117" s="62" t="s">
        <v>58</v>
      </c>
      <c r="C117" s="198"/>
      <c r="D117" s="62">
        <v>2021</v>
      </c>
      <c r="E117" s="204"/>
      <c r="F117" s="30"/>
      <c r="G117" s="30">
        <v>4.3</v>
      </c>
      <c r="H117" s="30"/>
      <c r="I117" s="30"/>
      <c r="J117" s="31"/>
      <c r="K117" s="31"/>
      <c r="L117" s="108"/>
      <c r="M117" s="30"/>
      <c r="N117" s="30"/>
      <c r="O117" s="6"/>
      <c r="P117" s="6"/>
      <c r="Q117" s="6"/>
      <c r="R117" s="6"/>
      <c r="S117" s="6"/>
    </row>
    <row r="118" spans="1:19" x14ac:dyDescent="0.25">
      <c r="A118" s="217"/>
      <c r="B118" s="62" t="s">
        <v>59</v>
      </c>
      <c r="C118" s="198"/>
      <c r="D118" s="62">
        <v>2022</v>
      </c>
      <c r="E118" s="204"/>
      <c r="F118" s="30"/>
      <c r="G118" s="30"/>
      <c r="H118" s="30">
        <v>5</v>
      </c>
      <c r="I118" s="30"/>
      <c r="J118" s="31"/>
      <c r="K118" s="31"/>
      <c r="L118" s="108"/>
      <c r="M118" s="30"/>
      <c r="N118" s="30"/>
      <c r="O118" s="6"/>
      <c r="P118" s="6"/>
      <c r="Q118" s="6"/>
      <c r="R118" s="6"/>
      <c r="S118" s="6"/>
    </row>
    <row r="119" spans="1:19" ht="107.25" customHeight="1" x14ac:dyDescent="0.25">
      <c r="A119" s="215" t="s">
        <v>185</v>
      </c>
      <c r="B119" s="40" t="s">
        <v>60</v>
      </c>
      <c r="C119" s="198"/>
      <c r="D119" s="62" t="s">
        <v>269</v>
      </c>
      <c r="E119" s="203" t="s">
        <v>11</v>
      </c>
      <c r="F119" s="26">
        <f>F120+F121+F122+F123+F124+F125+F126+F127</f>
        <v>4.6500000000000004</v>
      </c>
      <c r="G119" s="26">
        <f t="shared" ref="G119:N119" si="15">G120+G121+G122+G123+G124+G125+G126+G127</f>
        <v>10</v>
      </c>
      <c r="H119" s="26">
        <f t="shared" si="15"/>
        <v>49.990000000000009</v>
      </c>
      <c r="I119" s="26">
        <f t="shared" si="15"/>
        <v>0</v>
      </c>
      <c r="J119" s="26">
        <f t="shared" si="15"/>
        <v>0</v>
      </c>
      <c r="K119" s="26">
        <f t="shared" si="15"/>
        <v>0</v>
      </c>
      <c r="L119" s="26">
        <f t="shared" si="15"/>
        <v>0</v>
      </c>
      <c r="M119" s="26">
        <f t="shared" si="15"/>
        <v>0</v>
      </c>
      <c r="N119" s="26">
        <f t="shared" si="15"/>
        <v>0</v>
      </c>
      <c r="O119" s="6"/>
      <c r="P119" s="6"/>
      <c r="Q119" s="6"/>
      <c r="R119" s="6"/>
      <c r="S119" s="6"/>
    </row>
    <row r="120" spans="1:19" ht="58.5" customHeight="1" x14ac:dyDescent="0.25">
      <c r="A120" s="217"/>
      <c r="B120" s="29" t="s">
        <v>61</v>
      </c>
      <c r="C120" s="198"/>
      <c r="D120" s="62">
        <v>2022</v>
      </c>
      <c r="E120" s="204"/>
      <c r="F120" s="30"/>
      <c r="G120" s="30"/>
      <c r="H120" s="30">
        <v>3.09</v>
      </c>
      <c r="I120" s="30"/>
      <c r="J120" s="31"/>
      <c r="K120" s="31"/>
      <c r="L120" s="108"/>
      <c r="M120" s="30"/>
      <c r="N120" s="30"/>
      <c r="O120" s="6"/>
      <c r="P120" s="6"/>
      <c r="Q120" s="6"/>
      <c r="R120" s="6"/>
      <c r="S120" s="6"/>
    </row>
    <row r="121" spans="1:19" ht="71.25" customHeight="1" x14ac:dyDescent="0.25">
      <c r="A121" s="217"/>
      <c r="B121" s="29" t="s">
        <v>62</v>
      </c>
      <c r="C121" s="198"/>
      <c r="D121" s="62" t="s">
        <v>270</v>
      </c>
      <c r="E121" s="204"/>
      <c r="F121" s="30"/>
      <c r="G121" s="30">
        <v>3</v>
      </c>
      <c r="H121" s="30">
        <v>3</v>
      </c>
      <c r="I121" s="30"/>
      <c r="J121" s="31"/>
      <c r="K121" s="31"/>
      <c r="L121" s="108"/>
      <c r="M121" s="30"/>
      <c r="N121" s="30"/>
      <c r="O121" s="6"/>
      <c r="P121" s="6"/>
      <c r="Q121" s="6"/>
      <c r="R121" s="6"/>
      <c r="S121" s="6"/>
    </row>
    <row r="122" spans="1:19" ht="74.25" customHeight="1" x14ac:dyDescent="0.25">
      <c r="A122" s="217"/>
      <c r="B122" s="29" t="s">
        <v>63</v>
      </c>
      <c r="C122" s="198"/>
      <c r="D122" s="62" t="s">
        <v>269</v>
      </c>
      <c r="E122" s="204"/>
      <c r="F122" s="30">
        <v>4.6500000000000004</v>
      </c>
      <c r="G122" s="30"/>
      <c r="H122" s="30">
        <v>32.81</v>
      </c>
      <c r="I122" s="30"/>
      <c r="J122" s="31"/>
      <c r="K122" s="31"/>
      <c r="L122" s="108"/>
      <c r="M122" s="30"/>
      <c r="N122" s="30"/>
      <c r="O122" s="6"/>
      <c r="P122" s="6"/>
      <c r="Q122" s="6"/>
      <c r="R122" s="6"/>
      <c r="S122" s="6"/>
    </row>
    <row r="123" spans="1:19" ht="84" customHeight="1" x14ac:dyDescent="0.25">
      <c r="A123" s="217"/>
      <c r="B123" s="29" t="s">
        <v>64</v>
      </c>
      <c r="C123" s="198"/>
      <c r="D123" s="62" t="s">
        <v>270</v>
      </c>
      <c r="E123" s="204"/>
      <c r="F123" s="30"/>
      <c r="G123" s="30">
        <v>2</v>
      </c>
      <c r="H123" s="30">
        <v>3</v>
      </c>
      <c r="I123" s="30"/>
      <c r="J123" s="31"/>
      <c r="K123" s="31"/>
      <c r="L123" s="108"/>
      <c r="M123" s="30"/>
      <c r="N123" s="30"/>
      <c r="O123" s="6"/>
      <c r="P123" s="6"/>
      <c r="Q123" s="6"/>
      <c r="R123" s="6"/>
      <c r="S123" s="6"/>
    </row>
    <row r="124" spans="1:19" ht="35.25" customHeight="1" x14ac:dyDescent="0.25">
      <c r="A124" s="217"/>
      <c r="B124" s="29" t="s">
        <v>65</v>
      </c>
      <c r="C124" s="198"/>
      <c r="D124" s="62">
        <v>2022</v>
      </c>
      <c r="E124" s="204"/>
      <c r="F124" s="30"/>
      <c r="G124" s="30"/>
      <c r="H124" s="30">
        <v>2.09</v>
      </c>
      <c r="I124" s="30"/>
      <c r="J124" s="31"/>
      <c r="K124" s="31"/>
      <c r="L124" s="108"/>
      <c r="M124" s="30"/>
      <c r="N124" s="30"/>
      <c r="O124" s="6"/>
      <c r="P124" s="6"/>
      <c r="Q124" s="6"/>
      <c r="R124" s="6"/>
      <c r="S124" s="6"/>
    </row>
    <row r="125" spans="1:19" x14ac:dyDescent="0.25">
      <c r="A125" s="217"/>
      <c r="B125" s="29" t="s">
        <v>66</v>
      </c>
      <c r="C125" s="198"/>
      <c r="D125" s="62">
        <v>2019</v>
      </c>
      <c r="E125" s="204"/>
      <c r="F125" s="30"/>
      <c r="G125" s="30"/>
      <c r="H125" s="30"/>
      <c r="I125" s="30"/>
      <c r="J125" s="31"/>
      <c r="K125" s="31"/>
      <c r="L125" s="108"/>
      <c r="M125" s="30"/>
      <c r="N125" s="30"/>
      <c r="O125" s="6"/>
      <c r="P125" s="6"/>
      <c r="Q125" s="6"/>
      <c r="R125" s="6"/>
      <c r="S125" s="6"/>
    </row>
    <row r="126" spans="1:19" ht="58.5" customHeight="1" x14ac:dyDescent="0.25">
      <c r="A126" s="217"/>
      <c r="B126" s="29" t="s">
        <v>67</v>
      </c>
      <c r="C126" s="198"/>
      <c r="D126" s="62">
        <v>2022</v>
      </c>
      <c r="E126" s="204"/>
      <c r="F126" s="30"/>
      <c r="G126" s="30"/>
      <c r="H126" s="30">
        <v>3</v>
      </c>
      <c r="I126" s="30"/>
      <c r="J126" s="31"/>
      <c r="K126" s="31"/>
      <c r="L126" s="108"/>
      <c r="M126" s="30"/>
      <c r="N126" s="30"/>
      <c r="O126" s="6"/>
      <c r="P126" s="6"/>
      <c r="Q126" s="6"/>
      <c r="R126" s="6"/>
      <c r="S126" s="6"/>
    </row>
    <row r="127" spans="1:19" ht="22.5" customHeight="1" x14ac:dyDescent="0.25">
      <c r="A127" s="216"/>
      <c r="B127" s="29" t="s">
        <v>68</v>
      </c>
      <c r="C127" s="198"/>
      <c r="D127" s="62" t="s">
        <v>270</v>
      </c>
      <c r="E127" s="205"/>
      <c r="F127" s="30"/>
      <c r="G127" s="30">
        <v>5</v>
      </c>
      <c r="H127" s="30">
        <v>3</v>
      </c>
      <c r="I127" s="30"/>
      <c r="J127" s="31"/>
      <c r="K127" s="31"/>
      <c r="L127" s="108"/>
      <c r="M127" s="30"/>
      <c r="N127" s="30"/>
      <c r="O127" s="6"/>
      <c r="P127" s="6"/>
      <c r="Q127" s="6"/>
      <c r="R127" s="6"/>
      <c r="S127" s="6"/>
    </row>
    <row r="128" spans="1:19" ht="58.5" customHeight="1" x14ac:dyDescent="0.25">
      <c r="A128" s="60" t="s">
        <v>186</v>
      </c>
      <c r="B128" s="40" t="s">
        <v>69</v>
      </c>
      <c r="C128" s="40"/>
      <c r="D128" s="29" t="s">
        <v>269</v>
      </c>
      <c r="E128" s="40" t="s">
        <v>11</v>
      </c>
      <c r="F128" s="26">
        <v>7.58</v>
      </c>
      <c r="G128" s="26">
        <v>105.47</v>
      </c>
      <c r="H128" s="26">
        <v>139.47</v>
      </c>
      <c r="I128" s="26"/>
      <c r="J128" s="27"/>
      <c r="K128" s="27"/>
      <c r="L128" s="107"/>
      <c r="M128" s="26"/>
      <c r="N128" s="26"/>
      <c r="O128" s="6"/>
      <c r="P128" s="6"/>
      <c r="Q128" s="6"/>
      <c r="R128" s="6"/>
      <c r="S128" s="6"/>
    </row>
    <row r="129" spans="1:19" ht="45.75" customHeight="1" x14ac:dyDescent="0.25">
      <c r="A129" s="215" t="s">
        <v>187</v>
      </c>
      <c r="B129" s="40" t="s">
        <v>70</v>
      </c>
      <c r="C129" s="198" t="s">
        <v>271</v>
      </c>
      <c r="D129" s="198" t="s">
        <v>326</v>
      </c>
      <c r="E129" s="203" t="s">
        <v>11</v>
      </c>
      <c r="F129" s="26">
        <f t="shared" ref="F129:K129" si="16">F130+F131+F132+F133+F135+F136+F137+F138+F139+F140+F141+F142+F143+F144+F145+F146+F147+F148+F134+F149</f>
        <v>218.60399999999998</v>
      </c>
      <c r="G129" s="26">
        <f t="shared" si="16"/>
        <v>107.94</v>
      </c>
      <c r="H129" s="26">
        <f t="shared" si="16"/>
        <v>304</v>
      </c>
      <c r="I129" s="26">
        <f t="shared" si="16"/>
        <v>281.30000000000007</v>
      </c>
      <c r="J129" s="26">
        <f t="shared" si="16"/>
        <v>335.95</v>
      </c>
      <c r="K129" s="26">
        <f t="shared" si="16"/>
        <v>292.55</v>
      </c>
      <c r="L129" s="26">
        <f>L130+L131+L132+L133+L135+L136+L137+L138+L139+L140+L141+L142+L143+L144+L145+L146+L147+L148+L134+L149</f>
        <v>402</v>
      </c>
      <c r="M129" s="26">
        <f>M130+M131+M132+M133+M135+M136+M137+M138+M139+M140+M141+M142+M143+M144+M145+M146+M147+M148+M134+M149</f>
        <v>402</v>
      </c>
      <c r="N129" s="26">
        <f>N130+N131+N132+N133+N135+N136+N137+N138+N139+N140+N141+N142+N143+N144+N145+N146+N147+N148+N134+N149</f>
        <v>402</v>
      </c>
      <c r="O129" s="6"/>
      <c r="P129" s="6"/>
      <c r="Q129" s="6"/>
      <c r="R129" s="6"/>
      <c r="S129" s="6"/>
    </row>
    <row r="130" spans="1:19" ht="48" customHeight="1" x14ac:dyDescent="0.25">
      <c r="A130" s="217"/>
      <c r="B130" s="29" t="s">
        <v>71</v>
      </c>
      <c r="C130" s="198"/>
      <c r="D130" s="198"/>
      <c r="E130" s="204"/>
      <c r="F130" s="30">
        <v>10</v>
      </c>
      <c r="G130" s="30">
        <v>20</v>
      </c>
      <c r="H130" s="30">
        <v>13</v>
      </c>
      <c r="I130" s="30">
        <v>33.6</v>
      </c>
      <c r="J130" s="31">
        <v>20</v>
      </c>
      <c r="K130" s="31">
        <v>20</v>
      </c>
      <c r="L130" s="108">
        <v>20</v>
      </c>
      <c r="M130" s="108">
        <v>20</v>
      </c>
      <c r="N130" s="108">
        <v>20</v>
      </c>
      <c r="O130" s="6"/>
      <c r="P130" s="6"/>
      <c r="Q130" s="6"/>
      <c r="R130" s="6"/>
      <c r="S130" s="6"/>
    </row>
    <row r="131" spans="1:19" ht="15" customHeight="1" x14ac:dyDescent="0.25">
      <c r="A131" s="217"/>
      <c r="B131" s="29" t="s">
        <v>258</v>
      </c>
      <c r="C131" s="198"/>
      <c r="D131" s="62" t="s">
        <v>264</v>
      </c>
      <c r="E131" s="204"/>
      <c r="F131" s="30"/>
      <c r="G131" s="30">
        <v>5</v>
      </c>
      <c r="H131" s="30"/>
      <c r="I131" s="30">
        <v>0</v>
      </c>
      <c r="J131" s="31"/>
      <c r="K131" s="31"/>
      <c r="L131" s="108"/>
      <c r="M131" s="108"/>
      <c r="N131" s="108"/>
      <c r="O131" s="6"/>
      <c r="P131" s="6"/>
      <c r="Q131" s="6"/>
      <c r="R131" s="6"/>
      <c r="S131" s="6"/>
    </row>
    <row r="132" spans="1:19" ht="48" customHeight="1" x14ac:dyDescent="0.25">
      <c r="A132" s="217"/>
      <c r="B132" s="29" t="s">
        <v>72</v>
      </c>
      <c r="C132" s="198"/>
      <c r="D132" s="198" t="s">
        <v>326</v>
      </c>
      <c r="E132" s="204"/>
      <c r="F132" s="30">
        <v>5</v>
      </c>
      <c r="G132" s="30"/>
      <c r="H132" s="30"/>
      <c r="I132" s="30">
        <v>0</v>
      </c>
      <c r="J132" s="31">
        <v>10</v>
      </c>
      <c r="K132" s="31">
        <v>10</v>
      </c>
      <c r="L132" s="108">
        <v>11</v>
      </c>
      <c r="M132" s="108">
        <v>11</v>
      </c>
      <c r="N132" s="108">
        <v>11</v>
      </c>
      <c r="O132" s="6"/>
      <c r="P132" s="6"/>
      <c r="Q132" s="6"/>
      <c r="R132" s="6"/>
      <c r="S132" s="6"/>
    </row>
    <row r="133" spans="1:19" ht="45.75" customHeight="1" x14ac:dyDescent="0.25">
      <c r="A133" s="217"/>
      <c r="B133" s="29" t="s">
        <v>73</v>
      </c>
      <c r="C133" s="198"/>
      <c r="D133" s="198"/>
      <c r="E133" s="204"/>
      <c r="F133" s="30">
        <v>2</v>
      </c>
      <c r="G133" s="30">
        <v>5</v>
      </c>
      <c r="H133" s="30">
        <v>3</v>
      </c>
      <c r="I133" s="30">
        <v>0</v>
      </c>
      <c r="J133" s="31">
        <v>0</v>
      </c>
      <c r="K133" s="31">
        <v>0</v>
      </c>
      <c r="L133" s="108">
        <v>7</v>
      </c>
      <c r="M133" s="108">
        <v>7</v>
      </c>
      <c r="N133" s="108">
        <v>7</v>
      </c>
      <c r="O133" s="6"/>
      <c r="P133" s="6"/>
      <c r="Q133" s="6"/>
      <c r="R133" s="6"/>
      <c r="S133" s="6"/>
    </row>
    <row r="134" spans="1:19" ht="45.75" customHeight="1" x14ac:dyDescent="0.25">
      <c r="A134" s="217"/>
      <c r="B134" s="94" t="s">
        <v>317</v>
      </c>
      <c r="C134" s="198"/>
      <c r="D134" s="198"/>
      <c r="E134" s="204"/>
      <c r="F134" s="30"/>
      <c r="G134" s="30"/>
      <c r="H134" s="30"/>
      <c r="I134" s="30"/>
      <c r="J134" s="31">
        <v>3</v>
      </c>
      <c r="K134" s="31">
        <v>3</v>
      </c>
      <c r="L134" s="108">
        <v>7</v>
      </c>
      <c r="M134" s="108">
        <v>7</v>
      </c>
      <c r="N134" s="108">
        <v>7</v>
      </c>
      <c r="O134" s="6"/>
      <c r="P134" s="6"/>
      <c r="Q134" s="6"/>
      <c r="R134" s="6"/>
      <c r="S134" s="6"/>
    </row>
    <row r="135" spans="1:19" ht="33" customHeight="1" x14ac:dyDescent="0.25">
      <c r="A135" s="217"/>
      <c r="B135" s="29" t="s">
        <v>74</v>
      </c>
      <c r="C135" s="198"/>
      <c r="D135" s="198"/>
      <c r="E135" s="204"/>
      <c r="F135" s="30">
        <v>2</v>
      </c>
      <c r="G135" s="30">
        <v>5</v>
      </c>
      <c r="H135" s="30"/>
      <c r="I135" s="30">
        <v>5</v>
      </c>
      <c r="J135" s="31">
        <v>4</v>
      </c>
      <c r="K135" s="31">
        <v>4</v>
      </c>
      <c r="L135" s="108">
        <v>5</v>
      </c>
      <c r="M135" s="108">
        <v>5</v>
      </c>
      <c r="N135" s="108">
        <v>5</v>
      </c>
      <c r="O135" s="6"/>
      <c r="P135" s="6"/>
      <c r="Q135" s="6"/>
      <c r="R135" s="6"/>
      <c r="S135" s="6"/>
    </row>
    <row r="136" spans="1:19" x14ac:dyDescent="0.25">
      <c r="A136" s="217"/>
      <c r="B136" s="62" t="s">
        <v>287</v>
      </c>
      <c r="C136" s="198"/>
      <c r="D136" s="62" t="s">
        <v>330</v>
      </c>
      <c r="E136" s="204"/>
      <c r="F136" s="30"/>
      <c r="G136" s="30"/>
      <c r="H136" s="30"/>
      <c r="I136" s="30">
        <v>0</v>
      </c>
      <c r="J136" s="31">
        <v>5</v>
      </c>
      <c r="K136" s="31">
        <v>5</v>
      </c>
      <c r="L136" s="108">
        <v>8</v>
      </c>
      <c r="M136" s="108">
        <v>8</v>
      </c>
      <c r="N136" s="108">
        <v>8</v>
      </c>
      <c r="O136" s="6"/>
      <c r="P136" s="6"/>
      <c r="Q136" s="6"/>
      <c r="R136" s="6"/>
      <c r="S136" s="6"/>
    </row>
    <row r="137" spans="1:19" ht="35.25" customHeight="1" x14ac:dyDescent="0.25">
      <c r="A137" s="217"/>
      <c r="B137" s="29" t="s">
        <v>311</v>
      </c>
      <c r="C137" s="198"/>
      <c r="D137" s="62" t="s">
        <v>326</v>
      </c>
      <c r="E137" s="204"/>
      <c r="F137" s="30">
        <v>3</v>
      </c>
      <c r="G137" s="30"/>
      <c r="H137" s="30">
        <v>5</v>
      </c>
      <c r="I137" s="30">
        <v>5</v>
      </c>
      <c r="J137" s="31">
        <v>9</v>
      </c>
      <c r="K137" s="31">
        <v>9</v>
      </c>
      <c r="L137" s="108">
        <v>11</v>
      </c>
      <c r="M137" s="108">
        <v>11</v>
      </c>
      <c r="N137" s="108">
        <v>11</v>
      </c>
      <c r="O137" s="6"/>
      <c r="P137" s="6"/>
      <c r="Q137" s="6"/>
      <c r="R137" s="6"/>
      <c r="S137" s="6"/>
    </row>
    <row r="138" spans="1:19" ht="39.75" customHeight="1" x14ac:dyDescent="0.25">
      <c r="A138" s="217"/>
      <c r="B138" s="29" t="s">
        <v>75</v>
      </c>
      <c r="C138" s="198"/>
      <c r="D138" s="62" t="s">
        <v>328</v>
      </c>
      <c r="E138" s="204"/>
      <c r="F138" s="30"/>
      <c r="G138" s="30">
        <v>2</v>
      </c>
      <c r="H138" s="30"/>
      <c r="I138" s="30">
        <v>0</v>
      </c>
      <c r="J138" s="31">
        <v>3</v>
      </c>
      <c r="K138" s="31">
        <v>3</v>
      </c>
      <c r="L138" s="108">
        <v>5</v>
      </c>
      <c r="M138" s="108">
        <v>5</v>
      </c>
      <c r="N138" s="108">
        <v>5</v>
      </c>
      <c r="O138" s="6"/>
      <c r="P138" s="6"/>
      <c r="Q138" s="6"/>
      <c r="R138" s="6"/>
      <c r="S138" s="6"/>
    </row>
    <row r="139" spans="1:19" ht="44.25" customHeight="1" x14ac:dyDescent="0.25">
      <c r="A139" s="217"/>
      <c r="B139" s="61" t="s">
        <v>76</v>
      </c>
      <c r="C139" s="198"/>
      <c r="D139" s="62" t="s">
        <v>329</v>
      </c>
      <c r="E139" s="204"/>
      <c r="F139" s="30"/>
      <c r="G139" s="30"/>
      <c r="H139" s="30"/>
      <c r="I139" s="30">
        <v>72.61</v>
      </c>
      <c r="J139" s="31">
        <v>72.45</v>
      </c>
      <c r="K139" s="31">
        <v>65.900000000000006</v>
      </c>
      <c r="L139" s="108">
        <v>96</v>
      </c>
      <c r="M139" s="108">
        <v>96</v>
      </c>
      <c r="N139" s="108">
        <v>96</v>
      </c>
      <c r="O139" s="6"/>
      <c r="P139" s="6"/>
      <c r="Q139" s="6"/>
      <c r="R139" s="6"/>
      <c r="S139" s="6"/>
    </row>
    <row r="140" spans="1:19" ht="38.25" customHeight="1" x14ac:dyDescent="0.25">
      <c r="A140" s="217"/>
      <c r="B140" s="61" t="s">
        <v>77</v>
      </c>
      <c r="C140" s="198"/>
      <c r="D140" s="198" t="s">
        <v>326</v>
      </c>
      <c r="E140" s="204"/>
      <c r="F140" s="30">
        <v>18</v>
      </c>
      <c r="G140" s="30"/>
      <c r="H140" s="30">
        <v>0.94</v>
      </c>
      <c r="I140" s="30">
        <v>7.2</v>
      </c>
      <c r="J140" s="31">
        <v>10</v>
      </c>
      <c r="K140" s="31">
        <v>10</v>
      </c>
      <c r="L140" s="108">
        <v>10</v>
      </c>
      <c r="M140" s="108">
        <v>10</v>
      </c>
      <c r="N140" s="108">
        <v>10</v>
      </c>
      <c r="O140" s="6"/>
      <c r="P140" s="6"/>
      <c r="Q140" s="6"/>
      <c r="R140" s="6"/>
      <c r="S140" s="6"/>
    </row>
    <row r="141" spans="1:19" ht="68.25" customHeight="1" x14ac:dyDescent="0.25">
      <c r="A141" s="217"/>
      <c r="B141" s="61" t="s">
        <v>259</v>
      </c>
      <c r="C141" s="198"/>
      <c r="D141" s="198"/>
      <c r="E141" s="204"/>
      <c r="F141" s="30">
        <v>36.054000000000002</v>
      </c>
      <c r="G141" s="30">
        <v>2.14</v>
      </c>
      <c r="H141" s="30">
        <v>44.46</v>
      </c>
      <c r="I141" s="30">
        <v>45.81</v>
      </c>
      <c r="J141" s="31">
        <v>80</v>
      </c>
      <c r="K141" s="31">
        <v>53.9</v>
      </c>
      <c r="L141" s="108">
        <v>90</v>
      </c>
      <c r="M141" s="108">
        <v>90</v>
      </c>
      <c r="N141" s="108">
        <v>90</v>
      </c>
      <c r="O141" s="6"/>
      <c r="P141" s="6"/>
      <c r="Q141" s="6"/>
      <c r="R141" s="6"/>
      <c r="S141" s="6"/>
    </row>
    <row r="142" spans="1:19" ht="56.25" customHeight="1" x14ac:dyDescent="0.25">
      <c r="A142" s="217"/>
      <c r="B142" s="61" t="s">
        <v>78</v>
      </c>
      <c r="C142" s="198"/>
      <c r="D142" s="198"/>
      <c r="E142" s="204"/>
      <c r="F142" s="30">
        <v>73.8</v>
      </c>
      <c r="G142" s="30">
        <v>60</v>
      </c>
      <c r="H142" s="30">
        <v>50</v>
      </c>
      <c r="I142" s="30">
        <v>93.11</v>
      </c>
      <c r="J142" s="31">
        <v>84.8</v>
      </c>
      <c r="K142" s="31">
        <v>80</v>
      </c>
      <c r="L142" s="108">
        <v>90</v>
      </c>
      <c r="M142" s="108">
        <v>90</v>
      </c>
      <c r="N142" s="108">
        <v>90</v>
      </c>
      <c r="O142" s="6"/>
      <c r="P142" s="6"/>
      <c r="Q142" s="6"/>
      <c r="R142" s="6"/>
      <c r="S142" s="6"/>
    </row>
    <row r="143" spans="1:19" x14ac:dyDescent="0.25">
      <c r="A143" s="217"/>
      <c r="B143" s="61" t="s">
        <v>79</v>
      </c>
      <c r="C143" s="198"/>
      <c r="D143" s="62" t="s">
        <v>326</v>
      </c>
      <c r="E143" s="204"/>
      <c r="F143" s="30"/>
      <c r="G143" s="30"/>
      <c r="H143" s="30"/>
      <c r="I143" s="30">
        <v>0</v>
      </c>
      <c r="J143" s="31">
        <v>3</v>
      </c>
      <c r="K143" s="31">
        <v>3</v>
      </c>
      <c r="L143" s="108">
        <v>9</v>
      </c>
      <c r="M143" s="108">
        <v>9</v>
      </c>
      <c r="N143" s="108">
        <v>9</v>
      </c>
      <c r="O143" s="6"/>
      <c r="P143" s="6"/>
      <c r="Q143" s="6"/>
      <c r="R143" s="6"/>
      <c r="S143" s="6"/>
    </row>
    <row r="144" spans="1:19" ht="24" x14ac:dyDescent="0.25">
      <c r="A144" s="217"/>
      <c r="B144" s="61" t="s">
        <v>80</v>
      </c>
      <c r="C144" s="198"/>
      <c r="D144" s="62">
        <v>2021</v>
      </c>
      <c r="E144" s="204"/>
      <c r="F144" s="30"/>
      <c r="G144" s="30">
        <v>8.8000000000000007</v>
      </c>
      <c r="H144" s="30"/>
      <c r="I144" s="30">
        <v>0</v>
      </c>
      <c r="J144" s="31">
        <v>2</v>
      </c>
      <c r="K144" s="31"/>
      <c r="L144" s="108">
        <v>0</v>
      </c>
      <c r="M144" s="108">
        <v>0</v>
      </c>
      <c r="N144" s="108">
        <v>0</v>
      </c>
      <c r="O144" s="6"/>
      <c r="P144" s="6"/>
      <c r="Q144" s="6"/>
      <c r="R144" s="6"/>
      <c r="S144" s="6"/>
    </row>
    <row r="145" spans="1:19" x14ac:dyDescent="0.25">
      <c r="A145" s="217"/>
      <c r="B145" s="61" t="s">
        <v>310</v>
      </c>
      <c r="C145" s="198"/>
      <c r="D145" s="62" t="s">
        <v>260</v>
      </c>
      <c r="E145" s="204"/>
      <c r="F145" s="30"/>
      <c r="G145" s="30"/>
      <c r="H145" s="30"/>
      <c r="I145" s="30">
        <v>9.4700000000000006</v>
      </c>
      <c r="J145" s="31"/>
      <c r="K145" s="31"/>
      <c r="L145" s="108"/>
      <c r="M145" s="108"/>
      <c r="N145" s="108"/>
      <c r="O145" s="6"/>
      <c r="P145" s="6"/>
      <c r="Q145" s="6"/>
      <c r="R145" s="6"/>
      <c r="S145" s="6"/>
    </row>
    <row r="146" spans="1:19" x14ac:dyDescent="0.25">
      <c r="A146" s="217"/>
      <c r="B146" s="61" t="s">
        <v>81</v>
      </c>
      <c r="C146" s="198"/>
      <c r="D146" s="62" t="s">
        <v>326</v>
      </c>
      <c r="E146" s="204"/>
      <c r="F146" s="30">
        <v>68.75</v>
      </c>
      <c r="G146" s="30"/>
      <c r="H146" s="30">
        <v>33.6</v>
      </c>
      <c r="I146" s="30">
        <v>0</v>
      </c>
      <c r="J146" s="31"/>
      <c r="K146" s="31"/>
      <c r="L146" s="108"/>
      <c r="M146" s="108"/>
      <c r="N146" s="108"/>
      <c r="O146" s="6"/>
      <c r="P146" s="6"/>
      <c r="Q146" s="6"/>
      <c r="R146" s="6"/>
      <c r="S146" s="6"/>
    </row>
    <row r="147" spans="1:19" ht="44.25" customHeight="1" x14ac:dyDescent="0.25">
      <c r="A147" s="217"/>
      <c r="B147" s="61" t="s">
        <v>82</v>
      </c>
      <c r="C147" s="198"/>
      <c r="D147" s="62" t="s">
        <v>327</v>
      </c>
      <c r="E147" s="204"/>
      <c r="F147" s="30"/>
      <c r="G147" s="30"/>
      <c r="H147" s="30">
        <v>154</v>
      </c>
      <c r="I147" s="30">
        <v>0</v>
      </c>
      <c r="J147" s="31">
        <v>20.2</v>
      </c>
      <c r="K147" s="31">
        <v>20.2</v>
      </c>
      <c r="L147" s="108">
        <v>23</v>
      </c>
      <c r="M147" s="108">
        <v>23</v>
      </c>
      <c r="N147" s="108">
        <v>23</v>
      </c>
      <c r="O147" s="6"/>
      <c r="P147" s="6"/>
      <c r="Q147" s="6"/>
      <c r="R147" s="6"/>
      <c r="S147" s="6"/>
    </row>
    <row r="148" spans="1:19" ht="30.75" customHeight="1" x14ac:dyDescent="0.25">
      <c r="A148" s="216"/>
      <c r="B148" s="61" t="s">
        <v>83</v>
      </c>
      <c r="C148" s="198"/>
      <c r="D148" s="62" t="s">
        <v>329</v>
      </c>
      <c r="E148" s="205"/>
      <c r="F148" s="30"/>
      <c r="G148" s="30"/>
      <c r="H148" s="30"/>
      <c r="I148" s="30">
        <v>4.5</v>
      </c>
      <c r="J148" s="31">
        <v>4.5</v>
      </c>
      <c r="K148" s="31">
        <v>1.55</v>
      </c>
      <c r="L148" s="108">
        <v>5</v>
      </c>
      <c r="M148" s="108">
        <v>5</v>
      </c>
      <c r="N148" s="108">
        <v>5</v>
      </c>
      <c r="O148" s="6"/>
      <c r="P148" s="6"/>
      <c r="Q148" s="6"/>
      <c r="R148" s="6"/>
      <c r="S148" s="6"/>
    </row>
    <row r="149" spans="1:19" ht="30.75" customHeight="1" x14ac:dyDescent="0.25">
      <c r="A149" s="65"/>
      <c r="B149" s="61" t="s">
        <v>286</v>
      </c>
      <c r="C149" s="62"/>
      <c r="D149" s="62"/>
      <c r="E149" s="66"/>
      <c r="F149" s="30"/>
      <c r="G149" s="30"/>
      <c r="H149" s="30"/>
      <c r="I149" s="30">
        <v>5</v>
      </c>
      <c r="J149" s="31">
        <v>5</v>
      </c>
      <c r="K149" s="31">
        <v>4</v>
      </c>
      <c r="L149" s="108">
        <v>5</v>
      </c>
      <c r="M149" s="108">
        <v>5</v>
      </c>
      <c r="N149" s="108">
        <v>5</v>
      </c>
      <c r="O149" s="6"/>
      <c r="P149" s="6"/>
      <c r="Q149" s="6"/>
      <c r="R149" s="6"/>
      <c r="S149" s="6"/>
    </row>
    <row r="150" spans="1:19" ht="30.75" customHeight="1" x14ac:dyDescent="0.25">
      <c r="A150" s="65"/>
      <c r="B150" s="61" t="s">
        <v>287</v>
      </c>
      <c r="C150" s="62"/>
      <c r="D150" s="62"/>
      <c r="E150" s="66"/>
      <c r="F150" s="30"/>
      <c r="G150" s="30"/>
      <c r="H150" s="30"/>
      <c r="I150" s="30">
        <v>0</v>
      </c>
      <c r="J150" s="31">
        <v>0</v>
      </c>
      <c r="K150" s="31"/>
      <c r="L150" s="108">
        <v>0</v>
      </c>
      <c r="M150" s="108">
        <v>0</v>
      </c>
      <c r="N150" s="108">
        <v>0</v>
      </c>
      <c r="O150" s="6"/>
      <c r="P150" s="6"/>
      <c r="Q150" s="6"/>
      <c r="R150" s="6"/>
      <c r="S150" s="6"/>
    </row>
    <row r="151" spans="1:19" ht="93.75" customHeight="1" x14ac:dyDescent="0.25">
      <c r="A151" s="215" t="s">
        <v>188</v>
      </c>
      <c r="B151" s="67" t="s">
        <v>84</v>
      </c>
      <c r="C151" s="199" t="s">
        <v>271</v>
      </c>
      <c r="D151" s="198" t="s">
        <v>260</v>
      </c>
      <c r="E151" s="203" t="s">
        <v>11</v>
      </c>
      <c r="F151" s="26">
        <f>F152+F153+F154+F155</f>
        <v>100</v>
      </c>
      <c r="G151" s="26">
        <f t="shared" ref="G151:N151" si="17">G152+G153+G154+G155</f>
        <v>85</v>
      </c>
      <c r="H151" s="26">
        <f t="shared" si="17"/>
        <v>100</v>
      </c>
      <c r="I151" s="26">
        <f t="shared" si="17"/>
        <v>100</v>
      </c>
      <c r="J151" s="27">
        <f t="shared" si="17"/>
        <v>175</v>
      </c>
      <c r="K151" s="27">
        <f t="shared" si="17"/>
        <v>104</v>
      </c>
      <c r="L151" s="107">
        <f t="shared" si="17"/>
        <v>175</v>
      </c>
      <c r="M151" s="26">
        <f t="shared" si="17"/>
        <v>175</v>
      </c>
      <c r="N151" s="26">
        <f t="shared" si="17"/>
        <v>175</v>
      </c>
      <c r="O151" s="6"/>
      <c r="P151" s="6"/>
      <c r="Q151" s="6"/>
      <c r="R151" s="6"/>
      <c r="S151" s="6"/>
    </row>
    <row r="152" spans="1:19" ht="66" customHeight="1" x14ac:dyDescent="0.25">
      <c r="A152" s="217"/>
      <c r="B152" s="61" t="s">
        <v>85</v>
      </c>
      <c r="C152" s="198"/>
      <c r="D152" s="198"/>
      <c r="E152" s="204"/>
      <c r="F152" s="30">
        <v>20</v>
      </c>
      <c r="G152" s="30">
        <v>20</v>
      </c>
      <c r="H152" s="30">
        <v>20</v>
      </c>
      <c r="I152" s="30">
        <v>30</v>
      </c>
      <c r="J152" s="31">
        <v>40</v>
      </c>
      <c r="K152" s="31">
        <v>30</v>
      </c>
      <c r="L152" s="108">
        <v>40</v>
      </c>
      <c r="M152" s="108">
        <v>40</v>
      </c>
      <c r="N152" s="108">
        <v>40</v>
      </c>
      <c r="O152" s="6"/>
      <c r="P152" s="6"/>
      <c r="Q152" s="6"/>
      <c r="R152" s="6"/>
      <c r="S152" s="6"/>
    </row>
    <row r="153" spans="1:19" ht="114.75" customHeight="1" x14ac:dyDescent="0.25">
      <c r="A153" s="217"/>
      <c r="B153" s="61" t="s">
        <v>86</v>
      </c>
      <c r="C153" s="198"/>
      <c r="D153" s="198"/>
      <c r="E153" s="204"/>
      <c r="F153" s="30">
        <v>50</v>
      </c>
      <c r="G153" s="30">
        <v>36.15</v>
      </c>
      <c r="H153" s="30">
        <v>69.150000000000006</v>
      </c>
      <c r="I153" s="30">
        <v>70</v>
      </c>
      <c r="J153" s="31">
        <v>60</v>
      </c>
      <c r="K153" s="31">
        <v>54</v>
      </c>
      <c r="L153" s="108">
        <v>60</v>
      </c>
      <c r="M153" s="108">
        <v>60</v>
      </c>
      <c r="N153" s="108">
        <v>60</v>
      </c>
      <c r="O153" s="6"/>
      <c r="P153" s="6"/>
      <c r="Q153" s="6"/>
      <c r="R153" s="6"/>
      <c r="S153" s="6"/>
    </row>
    <row r="154" spans="1:19" ht="102" customHeight="1" x14ac:dyDescent="0.25">
      <c r="A154" s="217"/>
      <c r="B154" s="61" t="s">
        <v>87</v>
      </c>
      <c r="C154" s="198"/>
      <c r="D154" s="198"/>
      <c r="E154" s="204"/>
      <c r="F154" s="30">
        <v>30</v>
      </c>
      <c r="G154" s="30">
        <v>28.85</v>
      </c>
      <c r="H154" s="30">
        <v>10.85</v>
      </c>
      <c r="I154" s="30">
        <v>0</v>
      </c>
      <c r="J154" s="31">
        <v>50</v>
      </c>
      <c r="K154" s="31">
        <v>10</v>
      </c>
      <c r="L154" s="108">
        <v>50</v>
      </c>
      <c r="M154" s="108">
        <v>50</v>
      </c>
      <c r="N154" s="108">
        <v>50</v>
      </c>
      <c r="O154" s="6"/>
      <c r="P154" s="6"/>
      <c r="Q154" s="6"/>
      <c r="R154" s="6"/>
      <c r="S154" s="6"/>
    </row>
    <row r="155" spans="1:19" ht="96" x14ac:dyDescent="0.25">
      <c r="A155" s="216"/>
      <c r="B155" s="61" t="s">
        <v>88</v>
      </c>
      <c r="C155" s="198"/>
      <c r="D155" s="62">
        <v>2023</v>
      </c>
      <c r="E155" s="205"/>
      <c r="F155" s="30"/>
      <c r="G155" s="30"/>
      <c r="H155" s="30"/>
      <c r="I155" s="30">
        <v>0</v>
      </c>
      <c r="J155" s="31">
        <v>25</v>
      </c>
      <c r="K155" s="31">
        <v>10</v>
      </c>
      <c r="L155" s="108">
        <v>25</v>
      </c>
      <c r="M155" s="108">
        <v>25</v>
      </c>
      <c r="N155" s="108">
        <v>25</v>
      </c>
      <c r="O155" s="6"/>
      <c r="P155" s="6"/>
      <c r="Q155" s="6"/>
      <c r="R155" s="6"/>
      <c r="S155" s="6"/>
    </row>
    <row r="156" spans="1:19" ht="33.75" customHeight="1" x14ac:dyDescent="0.25">
      <c r="A156" s="215" t="s">
        <v>189</v>
      </c>
      <c r="B156" s="201" t="s">
        <v>89</v>
      </c>
      <c r="C156" s="198" t="s">
        <v>273</v>
      </c>
      <c r="D156" s="198">
        <v>2023</v>
      </c>
      <c r="E156" s="29" t="s">
        <v>10</v>
      </c>
      <c r="F156" s="30">
        <v>0</v>
      </c>
      <c r="G156" s="30">
        <v>0</v>
      </c>
      <c r="H156" s="30">
        <v>0</v>
      </c>
      <c r="I156" s="30">
        <v>1735.5</v>
      </c>
      <c r="J156" s="31"/>
      <c r="K156" s="31"/>
      <c r="L156" s="108"/>
      <c r="M156" s="30"/>
      <c r="N156" s="30"/>
      <c r="O156" s="6"/>
      <c r="P156" s="6"/>
      <c r="Q156" s="6"/>
      <c r="R156" s="6"/>
      <c r="S156" s="6"/>
    </row>
    <row r="157" spans="1:19" ht="21" customHeight="1" x14ac:dyDescent="0.25">
      <c r="A157" s="216"/>
      <c r="B157" s="202"/>
      <c r="C157" s="198"/>
      <c r="D157" s="198"/>
      <c r="E157" s="29" t="s">
        <v>11</v>
      </c>
      <c r="F157" s="30">
        <v>0</v>
      </c>
      <c r="G157" s="30">
        <v>0</v>
      </c>
      <c r="H157" s="30">
        <v>0</v>
      </c>
      <c r="I157" s="30">
        <v>1735.5</v>
      </c>
      <c r="J157" s="31"/>
      <c r="K157" s="31"/>
      <c r="L157" s="108"/>
      <c r="M157" s="30"/>
      <c r="N157" s="30"/>
      <c r="O157" s="6"/>
      <c r="P157" s="6"/>
      <c r="Q157" s="6"/>
      <c r="R157" s="6"/>
      <c r="S157" s="6"/>
    </row>
    <row r="158" spans="1:19" ht="63.75" customHeight="1" x14ac:dyDescent="0.25">
      <c r="A158" s="68" t="s">
        <v>190</v>
      </c>
      <c r="B158" s="29" t="s">
        <v>90</v>
      </c>
      <c r="C158" s="198"/>
      <c r="D158" s="62">
        <v>2022</v>
      </c>
      <c r="E158" s="29" t="s">
        <v>11</v>
      </c>
      <c r="F158" s="30"/>
      <c r="G158" s="30"/>
      <c r="H158" s="30">
        <v>390</v>
      </c>
      <c r="I158" s="30"/>
      <c r="J158" s="31"/>
      <c r="K158" s="31"/>
      <c r="L158" s="108"/>
      <c r="M158" s="30"/>
      <c r="N158" s="30"/>
      <c r="O158" s="6"/>
      <c r="P158" s="6"/>
      <c r="Q158" s="6"/>
      <c r="R158" s="6"/>
      <c r="S158" s="6"/>
    </row>
    <row r="159" spans="1:19" ht="30.75" customHeight="1" x14ac:dyDescent="0.25">
      <c r="A159" s="215" t="s">
        <v>191</v>
      </c>
      <c r="B159" s="203" t="s">
        <v>91</v>
      </c>
      <c r="C159" s="198"/>
      <c r="D159" s="245">
        <v>2021</v>
      </c>
      <c r="E159" s="29" t="s">
        <v>29</v>
      </c>
      <c r="F159" s="30"/>
      <c r="G159" s="30">
        <v>11698.7</v>
      </c>
      <c r="H159" s="30"/>
      <c r="I159" s="30"/>
      <c r="J159" s="31"/>
      <c r="K159" s="31"/>
      <c r="L159" s="108"/>
      <c r="M159" s="30"/>
      <c r="N159" s="30"/>
      <c r="O159" s="6"/>
      <c r="P159" s="6"/>
      <c r="Q159" s="6"/>
      <c r="R159" s="6"/>
      <c r="S159" s="6"/>
    </row>
    <row r="160" spans="1:19" ht="26.25" customHeight="1" x14ac:dyDescent="0.25">
      <c r="A160" s="216"/>
      <c r="B160" s="205"/>
      <c r="C160" s="198"/>
      <c r="D160" s="245"/>
      <c r="E160" s="29" t="s">
        <v>11</v>
      </c>
      <c r="F160" s="30"/>
      <c r="G160" s="30">
        <v>361.81</v>
      </c>
      <c r="H160" s="30"/>
      <c r="I160" s="30"/>
      <c r="J160" s="31"/>
      <c r="K160" s="31"/>
      <c r="L160" s="108"/>
      <c r="M160" s="30"/>
      <c r="N160" s="30"/>
      <c r="O160" s="6"/>
      <c r="P160" s="6"/>
      <c r="Q160" s="6"/>
      <c r="R160" s="6"/>
      <c r="S160" s="6"/>
    </row>
    <row r="161" spans="1:19" ht="20.25" customHeight="1" x14ac:dyDescent="0.25">
      <c r="A161" s="242" t="s">
        <v>4</v>
      </c>
      <c r="B161" s="243"/>
      <c r="C161" s="243"/>
      <c r="D161" s="244"/>
      <c r="E161" s="29"/>
      <c r="F161" s="26">
        <f>F162+F163+F164+F165</f>
        <v>265116.77400000003</v>
      </c>
      <c r="G161" s="26">
        <f t="shared" ref="G161:N161" si="18">G162+G163+G164+G165</f>
        <v>340172.38</v>
      </c>
      <c r="H161" s="26">
        <f t="shared" si="18"/>
        <v>435676.71</v>
      </c>
      <c r="I161" s="26">
        <f t="shared" si="18"/>
        <v>374492.52</v>
      </c>
      <c r="J161" s="27">
        <f t="shared" si="18"/>
        <v>457614.89999999997</v>
      </c>
      <c r="K161" s="27">
        <f t="shared" si="18"/>
        <v>444764.91</v>
      </c>
      <c r="L161" s="107">
        <f t="shared" si="18"/>
        <v>457196.44</v>
      </c>
      <c r="M161" s="26">
        <f t="shared" si="18"/>
        <v>450603.95999999996</v>
      </c>
      <c r="N161" s="26">
        <f t="shared" si="18"/>
        <v>457587.26</v>
      </c>
      <c r="O161" s="6"/>
      <c r="P161" s="6"/>
      <c r="Q161" s="6"/>
      <c r="R161" s="6"/>
      <c r="S161" s="6"/>
    </row>
    <row r="162" spans="1:19" ht="20.25" customHeight="1" x14ac:dyDescent="0.25">
      <c r="A162" s="242" t="s">
        <v>24</v>
      </c>
      <c r="B162" s="243"/>
      <c r="C162" s="243"/>
      <c r="D162" s="244"/>
      <c r="E162" s="29"/>
      <c r="F162" s="26">
        <f>F159+F100+F89+F84+F78</f>
        <v>10634.82</v>
      </c>
      <c r="G162" s="26">
        <f>G159+G100+G89+G84+G78</f>
        <v>43162.21</v>
      </c>
      <c r="H162" s="26">
        <f>H159+H100+H89+H84+H78</f>
        <v>121102.79000000001</v>
      </c>
      <c r="I162" s="26">
        <f>I159+I100+I89+I84+I78</f>
        <v>39349.160000000003</v>
      </c>
      <c r="J162" s="27">
        <f>J159+J100+J89+J84+J78</f>
        <v>55695.199999999997</v>
      </c>
      <c r="K162" s="27">
        <f>K159+K100+K89+K84+K78+K79</f>
        <v>55508.060000000005</v>
      </c>
      <c r="L162" s="27">
        <f>L159+L100+L89+L84+L78+L79</f>
        <v>59979.199999999997</v>
      </c>
      <c r="M162" s="27">
        <f>M159+M100+M89+M84+M78+M79</f>
        <v>57435.799999999996</v>
      </c>
      <c r="N162" s="27">
        <f>N159+N100+N89+N84+N78+N79</f>
        <v>56934.299999999996</v>
      </c>
      <c r="O162" s="6"/>
      <c r="P162" s="6"/>
      <c r="Q162" s="6"/>
      <c r="R162" s="6"/>
      <c r="S162" s="6"/>
    </row>
    <row r="163" spans="1:19" ht="20.25" customHeight="1" x14ac:dyDescent="0.25">
      <c r="A163" s="242" t="s">
        <v>25</v>
      </c>
      <c r="B163" s="243"/>
      <c r="C163" s="243"/>
      <c r="D163" s="244"/>
      <c r="E163" s="29"/>
      <c r="F163" s="26">
        <f>F156+F102+F98+F92+F87+F85+F83+F82+F74+F72+F70+F69+F94</f>
        <v>232577.57</v>
      </c>
      <c r="G163" s="26">
        <f>G156+G102+G98+G92+G87+G85+G83+G82+G74+G72+G70+G69+G94</f>
        <v>257652.18</v>
      </c>
      <c r="H163" s="26">
        <f>H156+H102+H98+H92+H87+H85+H83+H82+H74+H72+H70+H69+H94</f>
        <v>277074.39</v>
      </c>
      <c r="I163" s="26">
        <f>I156+I102+I98+I92+I87+I85+I83+I82+I74+I72+I70+I69+I94+I76</f>
        <v>292016.08</v>
      </c>
      <c r="J163" s="26">
        <f>J156+J102+J98+J92+J87+J85+J83+J82+J74+J72+J70+J69+J94+J76</f>
        <v>329543.44999999995</v>
      </c>
      <c r="K163" s="26">
        <f>K156+K102+K98+K92+K87+K85+K83+K82+K74+K72+K70+K69+K94+K76+K80</f>
        <v>328874.96999999997</v>
      </c>
      <c r="L163" s="26">
        <f>L156+L102+L98+L92+L87+L85+L83+L82+L74+L72+L70+L69+L94+L76+L80</f>
        <v>327039.75</v>
      </c>
      <c r="M163" s="26">
        <f>M156+M102+M98+M92+M87+M85+M83+M82+M74+M72+M70+M69+M94+M76+M80</f>
        <v>324429.05</v>
      </c>
      <c r="N163" s="26">
        <f>N156+N102+N98+N92+N87+N85+N83+N82+N74+N72+N70+N69+N94+N76+N80</f>
        <v>324429.05</v>
      </c>
      <c r="O163" s="6"/>
      <c r="P163" s="6"/>
      <c r="Q163" s="6"/>
      <c r="R163" s="6"/>
      <c r="S163" s="6"/>
    </row>
    <row r="164" spans="1:19" ht="20.25" customHeight="1" x14ac:dyDescent="0.25">
      <c r="A164" s="242" t="s">
        <v>92</v>
      </c>
      <c r="B164" s="243"/>
      <c r="C164" s="243"/>
      <c r="D164" s="244"/>
      <c r="E164" s="29"/>
      <c r="F164" s="26">
        <f t="shared" ref="F164:N164" si="19">F160+F158+F157+F151+F129+F128+F119+F105+F103+F101+F99+F97+F96+F93+F91+F90+F88+F86+F77+F75+F73+F71+F95</f>
        <v>21904.384000000002</v>
      </c>
      <c r="G164" s="26">
        <f t="shared" si="19"/>
        <v>39357.99</v>
      </c>
      <c r="H164" s="26">
        <f t="shared" si="19"/>
        <v>37499.529999999992</v>
      </c>
      <c r="I164" s="26">
        <f t="shared" si="19"/>
        <v>43127.28</v>
      </c>
      <c r="J164" s="27">
        <f t="shared" si="19"/>
        <v>72376.25</v>
      </c>
      <c r="K164" s="27">
        <f>K160+K158+K157+K151+K129+K128+K119+K105+K103+K101+K99+K97+K96+K93+K91+K90+K88+K86+K77+K75+K73+K71+K95</f>
        <v>60381.88</v>
      </c>
      <c r="L164" s="107">
        <f t="shared" si="19"/>
        <v>70177.490000000005</v>
      </c>
      <c r="M164" s="26">
        <f t="shared" si="19"/>
        <v>68739.11</v>
      </c>
      <c r="N164" s="26">
        <f t="shared" si="19"/>
        <v>76223.91</v>
      </c>
      <c r="O164" s="6"/>
      <c r="P164" s="6"/>
      <c r="Q164" s="6"/>
      <c r="R164" s="6"/>
      <c r="S164" s="6"/>
    </row>
    <row r="165" spans="1:19" ht="20.25" customHeight="1" x14ac:dyDescent="0.25">
      <c r="A165" s="242" t="s">
        <v>161</v>
      </c>
      <c r="B165" s="243"/>
      <c r="C165" s="243"/>
      <c r="D165" s="244"/>
      <c r="E165" s="29"/>
      <c r="F165" s="26">
        <v>0</v>
      </c>
      <c r="G165" s="26">
        <v>0</v>
      </c>
      <c r="H165" s="26">
        <v>0</v>
      </c>
      <c r="I165" s="26">
        <v>0</v>
      </c>
      <c r="J165" s="27">
        <v>0</v>
      </c>
      <c r="K165" s="27">
        <v>0</v>
      </c>
      <c r="L165" s="107">
        <v>0</v>
      </c>
      <c r="M165" s="26">
        <v>0</v>
      </c>
      <c r="N165" s="26">
        <v>0</v>
      </c>
      <c r="O165" s="6"/>
      <c r="P165" s="6"/>
      <c r="Q165" s="6"/>
      <c r="R165" s="6"/>
      <c r="S165" s="6"/>
    </row>
    <row r="166" spans="1:19" x14ac:dyDescent="0.25">
      <c r="A166" s="69"/>
      <c r="B166" s="69"/>
      <c r="C166" s="69"/>
      <c r="D166" s="69"/>
      <c r="E166" s="70"/>
      <c r="F166" s="71"/>
      <c r="G166" s="71"/>
      <c r="H166" s="71"/>
      <c r="I166" s="71"/>
      <c r="J166" s="72"/>
      <c r="K166" s="72"/>
      <c r="L166" s="115"/>
      <c r="M166" s="71"/>
      <c r="N166" s="71"/>
      <c r="O166" s="6"/>
      <c r="P166" s="6"/>
      <c r="Q166" s="6"/>
      <c r="R166" s="6"/>
      <c r="S166" s="6"/>
    </row>
    <row r="167" spans="1:19" x14ac:dyDescent="0.25">
      <c r="A167" s="69"/>
      <c r="B167" s="69"/>
      <c r="C167" s="69"/>
      <c r="D167" s="69"/>
      <c r="E167" s="70"/>
      <c r="F167" s="71"/>
      <c r="G167" s="71"/>
      <c r="H167" s="71"/>
      <c r="I167" s="71"/>
      <c r="J167" s="72"/>
      <c r="K167" s="72"/>
      <c r="L167" s="115"/>
      <c r="M167" s="71"/>
      <c r="N167" s="71"/>
      <c r="O167" s="6"/>
      <c r="P167" s="6"/>
      <c r="Q167" s="6"/>
      <c r="R167" s="6"/>
      <c r="S167" s="6"/>
    </row>
    <row r="168" spans="1:19" ht="26.25" customHeight="1" x14ac:dyDescent="0.25">
      <c r="A168" s="262" t="s">
        <v>274</v>
      </c>
      <c r="B168" s="262"/>
      <c r="C168" s="262"/>
      <c r="D168" s="262"/>
      <c r="E168" s="262"/>
      <c r="F168" s="262"/>
      <c r="G168" s="262"/>
      <c r="H168" s="262"/>
      <c r="I168" s="262"/>
      <c r="J168" s="262"/>
      <c r="K168" s="262"/>
      <c r="L168" s="262"/>
      <c r="M168" s="262"/>
      <c r="N168" s="262"/>
      <c r="O168" s="12"/>
      <c r="P168" s="12"/>
      <c r="Q168" s="12"/>
      <c r="R168" s="12"/>
      <c r="S168" s="6"/>
    </row>
    <row r="169" spans="1:19" ht="26.25" customHeight="1" x14ac:dyDescent="0.25">
      <c r="A169" s="97"/>
      <c r="B169" s="197" t="s">
        <v>297</v>
      </c>
      <c r="C169" s="197"/>
      <c r="D169" s="248" t="s">
        <v>303</v>
      </c>
      <c r="E169" s="248"/>
      <c r="F169" s="248"/>
      <c r="G169" s="248"/>
      <c r="H169" s="248"/>
      <c r="I169" s="248"/>
      <c r="J169" s="248"/>
      <c r="K169" s="248"/>
      <c r="L169" s="248"/>
      <c r="M169" s="248"/>
      <c r="N169" s="248"/>
      <c r="O169" s="11"/>
      <c r="P169" s="12"/>
      <c r="Q169" s="12"/>
      <c r="R169" s="12"/>
      <c r="S169" s="6"/>
    </row>
    <row r="170" spans="1:19" ht="26.25" customHeight="1" x14ac:dyDescent="0.25">
      <c r="A170" s="97"/>
      <c r="B170" s="197" t="s">
        <v>299</v>
      </c>
      <c r="C170" s="197"/>
      <c r="D170" s="248" t="s">
        <v>304</v>
      </c>
      <c r="E170" s="248"/>
      <c r="F170" s="248"/>
      <c r="G170" s="248"/>
      <c r="H170" s="248"/>
      <c r="I170" s="248"/>
      <c r="J170" s="248"/>
      <c r="K170" s="248"/>
      <c r="L170" s="248"/>
      <c r="M170" s="248"/>
      <c r="N170" s="248"/>
      <c r="O170" s="11"/>
      <c r="P170" s="12"/>
      <c r="Q170" s="12"/>
      <c r="R170" s="12"/>
      <c r="S170" s="6"/>
    </row>
    <row r="171" spans="1:19" ht="53.25" customHeight="1" x14ac:dyDescent="0.25">
      <c r="A171" s="198" t="s">
        <v>27</v>
      </c>
      <c r="B171" s="198" t="s">
        <v>0</v>
      </c>
      <c r="C171" s="198" t="s">
        <v>1</v>
      </c>
      <c r="D171" s="198" t="s">
        <v>2</v>
      </c>
      <c r="E171" s="198" t="s">
        <v>3</v>
      </c>
      <c r="F171" s="198" t="s">
        <v>288</v>
      </c>
      <c r="G171" s="198"/>
      <c r="H171" s="198"/>
      <c r="I171" s="198"/>
      <c r="J171" s="198"/>
      <c r="K171" s="198"/>
      <c r="L171" s="198"/>
      <c r="M171" s="198"/>
      <c r="N171" s="198"/>
      <c r="O171" s="6"/>
      <c r="P171" s="6"/>
      <c r="Q171" s="6"/>
      <c r="R171" s="6"/>
      <c r="S171" s="6"/>
    </row>
    <row r="172" spans="1:19" ht="24" customHeight="1" x14ac:dyDescent="0.25">
      <c r="A172" s="198"/>
      <c r="B172" s="198"/>
      <c r="C172" s="198"/>
      <c r="D172" s="198"/>
      <c r="E172" s="198"/>
      <c r="F172" s="96">
        <v>2020</v>
      </c>
      <c r="G172" s="96">
        <v>2021</v>
      </c>
      <c r="H172" s="96">
        <v>2022</v>
      </c>
      <c r="I172" s="96">
        <v>2023</v>
      </c>
      <c r="J172" s="238">
        <v>2024</v>
      </c>
      <c r="K172" s="238"/>
      <c r="L172" s="116">
        <v>2025</v>
      </c>
      <c r="M172" s="96">
        <v>2026</v>
      </c>
      <c r="N172" s="96">
        <v>2027</v>
      </c>
    </row>
    <row r="173" spans="1:19" ht="39" customHeight="1" x14ac:dyDescent="0.25">
      <c r="A173" s="217">
        <v>3</v>
      </c>
      <c r="B173" s="204" t="s">
        <v>93</v>
      </c>
      <c r="C173" s="205" t="s">
        <v>275</v>
      </c>
      <c r="D173" s="205" t="s">
        <v>326</v>
      </c>
      <c r="E173" s="130"/>
      <c r="F173" s="95" t="s">
        <v>162</v>
      </c>
      <c r="G173" s="95" t="s">
        <v>162</v>
      </c>
      <c r="H173" s="95" t="s">
        <v>162</v>
      </c>
      <c r="I173" s="95" t="s">
        <v>162</v>
      </c>
      <c r="J173" s="131" t="s">
        <v>160</v>
      </c>
      <c r="K173" s="131" t="s">
        <v>6</v>
      </c>
      <c r="L173" s="132" t="s">
        <v>160</v>
      </c>
      <c r="M173" s="95" t="s">
        <v>160</v>
      </c>
      <c r="N173" s="96" t="s">
        <v>160</v>
      </c>
      <c r="O173" s="187" t="s">
        <v>343</v>
      </c>
    </row>
    <row r="174" spans="1:19" ht="39" customHeight="1" x14ac:dyDescent="0.25">
      <c r="A174" s="217"/>
      <c r="B174" s="204"/>
      <c r="C174" s="198"/>
      <c r="D174" s="198"/>
      <c r="E174" s="61" t="s">
        <v>159</v>
      </c>
      <c r="F174" s="42">
        <f>F175+F176+F177</f>
        <v>67365.149999999994</v>
      </c>
      <c r="G174" s="42">
        <f t="shared" ref="G174:N174" si="20">G175+G176+G177</f>
        <v>71934.28</v>
      </c>
      <c r="H174" s="42">
        <f t="shared" si="20"/>
        <v>82223.59</v>
      </c>
      <c r="I174" s="42">
        <f t="shared" si="20"/>
        <v>85702.28</v>
      </c>
      <c r="J174" s="43">
        <f t="shared" si="20"/>
        <v>114308.63999999998</v>
      </c>
      <c r="K174" s="43">
        <f t="shared" si="20"/>
        <v>108092.87</v>
      </c>
      <c r="L174" s="110">
        <f t="shared" si="20"/>
        <v>112766.56999999999</v>
      </c>
      <c r="M174" s="42">
        <f t="shared" si="20"/>
        <v>111898.17</v>
      </c>
      <c r="N174" s="42">
        <f t="shared" si="20"/>
        <v>113328.35</v>
      </c>
      <c r="O174">
        <v>27.5</v>
      </c>
    </row>
    <row r="175" spans="1:19" ht="39" customHeight="1" x14ac:dyDescent="0.25">
      <c r="A175" s="217"/>
      <c r="B175" s="204"/>
      <c r="C175" s="198"/>
      <c r="D175" s="198"/>
      <c r="E175" s="61" t="s">
        <v>10</v>
      </c>
      <c r="F175" s="42">
        <f>F196</f>
        <v>30779.18</v>
      </c>
      <c r="G175" s="42">
        <f t="shared" ref="G175:N175" si="21">G196</f>
        <v>31640.240000000002</v>
      </c>
      <c r="H175" s="42">
        <f t="shared" si="21"/>
        <v>37195.54</v>
      </c>
      <c r="I175" s="42">
        <f t="shared" si="21"/>
        <v>41688.04</v>
      </c>
      <c r="J175" s="43">
        <f t="shared" si="21"/>
        <v>54288.959999999999</v>
      </c>
      <c r="K175" s="43">
        <f t="shared" si="21"/>
        <v>53880.25</v>
      </c>
      <c r="L175" s="110">
        <f t="shared" si="21"/>
        <v>22809.7</v>
      </c>
      <c r="M175" s="42">
        <f t="shared" si="21"/>
        <v>22809.7</v>
      </c>
      <c r="N175" s="42">
        <f t="shared" si="21"/>
        <v>22809.7</v>
      </c>
    </row>
    <row r="176" spans="1:19" ht="39" customHeight="1" x14ac:dyDescent="0.25">
      <c r="A176" s="217"/>
      <c r="B176" s="204"/>
      <c r="C176" s="198"/>
      <c r="D176" s="198"/>
      <c r="E176" s="61" t="s">
        <v>11</v>
      </c>
      <c r="F176" s="42">
        <f>F197</f>
        <v>36585.97</v>
      </c>
      <c r="G176" s="42">
        <f t="shared" ref="G176:N176" si="22">G197</f>
        <v>40294.04</v>
      </c>
      <c r="H176" s="42">
        <f t="shared" si="22"/>
        <v>45028.05</v>
      </c>
      <c r="I176" s="42">
        <f t="shared" si="22"/>
        <v>44014.239999999998</v>
      </c>
      <c r="J176" s="43">
        <f t="shared" si="22"/>
        <v>60019.679999999993</v>
      </c>
      <c r="K176" s="43">
        <f t="shared" si="22"/>
        <v>54212.62</v>
      </c>
      <c r="L176" s="110">
        <f t="shared" si="22"/>
        <v>89956.87</v>
      </c>
      <c r="M176" s="42">
        <f t="shared" si="22"/>
        <v>89088.47</v>
      </c>
      <c r="N176" s="42">
        <f t="shared" si="22"/>
        <v>90518.650000000009</v>
      </c>
    </row>
    <row r="177" spans="1:15" ht="28.5" customHeight="1" x14ac:dyDescent="0.25">
      <c r="A177" s="216"/>
      <c r="B177" s="205"/>
      <c r="C177" s="198"/>
      <c r="D177" s="198"/>
      <c r="E177" s="61" t="s">
        <v>262</v>
      </c>
      <c r="F177" s="26">
        <f>F198</f>
        <v>0</v>
      </c>
      <c r="G177" s="26">
        <f t="shared" ref="G177:N177" si="23">G198</f>
        <v>0</v>
      </c>
      <c r="H177" s="26">
        <f t="shared" si="23"/>
        <v>0</v>
      </c>
      <c r="I177" s="26">
        <f t="shared" si="23"/>
        <v>0</v>
      </c>
      <c r="J177" s="27">
        <f>J198</f>
        <v>0</v>
      </c>
      <c r="K177" s="27">
        <f>K198</f>
        <v>0</v>
      </c>
      <c r="L177" s="107">
        <f t="shared" si="23"/>
        <v>0</v>
      </c>
      <c r="M177" s="26">
        <f t="shared" si="23"/>
        <v>0</v>
      </c>
      <c r="N177" s="26">
        <f t="shared" si="23"/>
        <v>0</v>
      </c>
    </row>
    <row r="178" spans="1:15" ht="54.75" customHeight="1" x14ac:dyDescent="0.25">
      <c r="A178" s="60"/>
      <c r="B178" s="29" t="s">
        <v>94</v>
      </c>
      <c r="C178" s="198"/>
      <c r="D178" s="198"/>
      <c r="E178" s="201"/>
      <c r="F178" s="30">
        <f>F179+F190</f>
        <v>67365.149999999994</v>
      </c>
      <c r="G178" s="30">
        <f t="shared" ref="G178:N178" si="24">G179+G190</f>
        <v>71934.28</v>
      </c>
      <c r="H178" s="30">
        <f t="shared" si="24"/>
        <v>82223.59</v>
      </c>
      <c r="I178" s="30">
        <f t="shared" si="24"/>
        <v>85702.28</v>
      </c>
      <c r="J178" s="31">
        <f t="shared" si="24"/>
        <v>83210.59</v>
      </c>
      <c r="K178" s="31">
        <f t="shared" si="24"/>
        <v>76994.819999999992</v>
      </c>
      <c r="L178" s="108">
        <f t="shared" si="24"/>
        <v>112766.56999999999</v>
      </c>
      <c r="M178" s="30">
        <f t="shared" si="24"/>
        <v>111898.17</v>
      </c>
      <c r="N178" s="30">
        <f t="shared" si="24"/>
        <v>113328.35</v>
      </c>
    </row>
    <row r="179" spans="1:15" ht="95.25" customHeight="1" x14ac:dyDescent="0.25">
      <c r="A179" s="60" t="s">
        <v>192</v>
      </c>
      <c r="B179" s="29" t="s">
        <v>31</v>
      </c>
      <c r="C179" s="198"/>
      <c r="D179" s="198"/>
      <c r="E179" s="202"/>
      <c r="F179" s="30">
        <f>F180+F181+F182+F183+F184+F186+F187+F188+F189</f>
        <v>65866.01999999999</v>
      </c>
      <c r="G179" s="30">
        <f t="shared" ref="G179:N179" si="25">G180+G181+G182+G183+G184+G186+G187+G188+G189</f>
        <v>70745.37</v>
      </c>
      <c r="H179" s="30">
        <f t="shared" si="25"/>
        <v>79556</v>
      </c>
      <c r="I179" s="30">
        <f>I180+I181+I182+I183+I184+I186+I187+I188+I189+I185</f>
        <v>82831.98</v>
      </c>
      <c r="J179" s="31">
        <f t="shared" si="25"/>
        <v>72846.64</v>
      </c>
      <c r="K179" s="31">
        <f t="shared" si="25"/>
        <v>67841.23</v>
      </c>
      <c r="L179" s="108">
        <f t="shared" si="25"/>
        <v>109313.84</v>
      </c>
      <c r="M179" s="30">
        <f t="shared" si="25"/>
        <v>109313.83</v>
      </c>
      <c r="N179" s="30">
        <f t="shared" si="25"/>
        <v>109313.83</v>
      </c>
    </row>
    <row r="180" spans="1:15" ht="39.75" customHeight="1" x14ac:dyDescent="0.25">
      <c r="A180" s="215" t="s">
        <v>194</v>
      </c>
      <c r="B180" s="203" t="s">
        <v>95</v>
      </c>
      <c r="C180" s="198" t="s">
        <v>322</v>
      </c>
      <c r="D180" s="198" t="s">
        <v>326</v>
      </c>
      <c r="E180" s="73" t="s">
        <v>10</v>
      </c>
      <c r="F180" s="37">
        <v>17646.28</v>
      </c>
      <c r="G180" s="37">
        <v>18609.830000000002</v>
      </c>
      <c r="H180" s="37">
        <v>21496.400000000001</v>
      </c>
      <c r="I180" s="37">
        <v>22159.8</v>
      </c>
      <c r="J180" s="38">
        <v>23190.91</v>
      </c>
      <c r="K180" s="38">
        <v>22782.2</v>
      </c>
      <c r="L180" s="109">
        <v>22809.7</v>
      </c>
      <c r="M180" s="37">
        <v>22809.7</v>
      </c>
      <c r="N180" s="37">
        <v>22809.7</v>
      </c>
      <c r="O180">
        <v>27.5</v>
      </c>
    </row>
    <row r="181" spans="1:15" ht="21" customHeight="1" x14ac:dyDescent="0.25">
      <c r="A181" s="216"/>
      <c r="B181" s="205"/>
      <c r="C181" s="198"/>
      <c r="D181" s="198"/>
      <c r="E181" s="73" t="s">
        <v>11</v>
      </c>
      <c r="F181" s="37">
        <v>18366.53</v>
      </c>
      <c r="G181" s="37">
        <v>19370.650000000001</v>
      </c>
      <c r="H181" s="37">
        <v>22373.9</v>
      </c>
      <c r="I181" s="37">
        <v>23064.3</v>
      </c>
      <c r="J181" s="38">
        <v>24137.48</v>
      </c>
      <c r="K181" s="38">
        <v>23712.080000000002</v>
      </c>
      <c r="L181" s="109">
        <v>23712.080000000002</v>
      </c>
      <c r="M181" s="37">
        <v>23712.080000000002</v>
      </c>
      <c r="N181" s="37">
        <v>23712.080000000002</v>
      </c>
    </row>
    <row r="182" spans="1:15" ht="36" customHeight="1" x14ac:dyDescent="0.25">
      <c r="A182" s="215" t="s">
        <v>195</v>
      </c>
      <c r="B182" s="203" t="s">
        <v>34</v>
      </c>
      <c r="C182" s="198" t="s">
        <v>275</v>
      </c>
      <c r="D182" s="198"/>
      <c r="E182" s="73" t="s">
        <v>10</v>
      </c>
      <c r="F182" s="37">
        <v>12114.92</v>
      </c>
      <c r="G182" s="37">
        <v>13030.41</v>
      </c>
      <c r="H182" s="37">
        <v>15420.7</v>
      </c>
      <c r="I182" s="37">
        <v>0</v>
      </c>
      <c r="J182" s="38">
        <v>0</v>
      </c>
      <c r="K182" s="38">
        <v>0</v>
      </c>
      <c r="L182" s="109">
        <v>0</v>
      </c>
      <c r="M182" s="37">
        <v>0</v>
      </c>
      <c r="N182" s="37">
        <v>0</v>
      </c>
    </row>
    <row r="183" spans="1:15" ht="18.75" customHeight="1" x14ac:dyDescent="0.25">
      <c r="A183" s="216"/>
      <c r="B183" s="205"/>
      <c r="C183" s="198"/>
      <c r="D183" s="62" t="s">
        <v>328</v>
      </c>
      <c r="E183" s="73" t="s">
        <v>11</v>
      </c>
      <c r="F183" s="37"/>
      <c r="G183" s="37">
        <v>403</v>
      </c>
      <c r="H183" s="37">
        <v>476.93</v>
      </c>
      <c r="I183" s="37">
        <v>0</v>
      </c>
      <c r="J183" s="38">
        <v>0</v>
      </c>
      <c r="K183" s="38">
        <v>0</v>
      </c>
      <c r="L183" s="109">
        <v>0</v>
      </c>
      <c r="M183" s="37">
        <v>0</v>
      </c>
      <c r="N183" s="37">
        <v>0</v>
      </c>
    </row>
    <row r="184" spans="1:15" ht="25.5" customHeight="1" x14ac:dyDescent="0.25">
      <c r="A184" s="215" t="s">
        <v>196</v>
      </c>
      <c r="B184" s="203" t="s">
        <v>290</v>
      </c>
      <c r="C184" s="198"/>
      <c r="D184" s="203" t="s">
        <v>326</v>
      </c>
      <c r="E184" s="73" t="s">
        <v>11</v>
      </c>
      <c r="F184" s="30">
        <v>16688.88</v>
      </c>
      <c r="G184" s="30">
        <v>19331.48</v>
      </c>
      <c r="H184" s="30">
        <v>19501.37</v>
      </c>
      <c r="I184" s="37">
        <v>18079.64</v>
      </c>
      <c r="J184" s="31">
        <v>25518.25</v>
      </c>
      <c r="K184" s="31">
        <v>21346.95</v>
      </c>
      <c r="L184" s="108">
        <v>62792.06</v>
      </c>
      <c r="M184" s="108">
        <v>62792.05</v>
      </c>
      <c r="N184" s="108">
        <v>62792.05</v>
      </c>
    </row>
    <row r="185" spans="1:15" ht="21" customHeight="1" x14ac:dyDescent="0.25">
      <c r="A185" s="216"/>
      <c r="B185" s="205"/>
      <c r="C185" s="198"/>
      <c r="D185" s="205"/>
      <c r="E185" s="73" t="s">
        <v>10</v>
      </c>
      <c r="F185" s="30">
        <v>0</v>
      </c>
      <c r="G185" s="30">
        <v>0</v>
      </c>
      <c r="H185" s="30">
        <v>0</v>
      </c>
      <c r="I185" s="37">
        <v>19528.240000000002</v>
      </c>
      <c r="J185" s="31">
        <v>31098.05</v>
      </c>
      <c r="K185" s="31">
        <v>31098.05</v>
      </c>
      <c r="L185" s="108">
        <v>0</v>
      </c>
      <c r="M185" s="30">
        <v>0</v>
      </c>
      <c r="N185" s="30">
        <v>0</v>
      </c>
    </row>
    <row r="186" spans="1:15" ht="29.25" customHeight="1" x14ac:dyDescent="0.25">
      <c r="A186" s="215" t="s">
        <v>197</v>
      </c>
      <c r="B186" s="203" t="s">
        <v>96</v>
      </c>
      <c r="C186" s="198"/>
      <c r="D186" s="198">
        <v>2019</v>
      </c>
      <c r="E186" s="73" t="s">
        <v>10</v>
      </c>
      <c r="F186" s="37"/>
      <c r="G186" s="37"/>
      <c r="H186" s="37"/>
      <c r="I186" s="37"/>
      <c r="J186" s="38"/>
      <c r="K186" s="38"/>
      <c r="L186" s="109"/>
      <c r="M186" s="37"/>
      <c r="N186" s="37"/>
    </row>
    <row r="187" spans="1:15" ht="28.5" customHeight="1" x14ac:dyDescent="0.25">
      <c r="A187" s="216"/>
      <c r="B187" s="205"/>
      <c r="C187" s="198"/>
      <c r="D187" s="198"/>
      <c r="E187" s="73" t="s">
        <v>11</v>
      </c>
      <c r="F187" s="37"/>
      <c r="G187" s="37"/>
      <c r="H187" s="37"/>
      <c r="I187" s="37"/>
      <c r="J187" s="38"/>
      <c r="K187" s="38"/>
      <c r="L187" s="109"/>
      <c r="M187" s="37"/>
      <c r="N187" s="37"/>
    </row>
    <row r="188" spans="1:15" ht="52.5" customHeight="1" x14ac:dyDescent="0.25">
      <c r="A188" s="215" t="s">
        <v>198</v>
      </c>
      <c r="B188" s="203" t="s">
        <v>12</v>
      </c>
      <c r="C188" s="198"/>
      <c r="D188" s="198" t="s">
        <v>269</v>
      </c>
      <c r="E188" s="73" t="s">
        <v>10</v>
      </c>
      <c r="F188" s="37">
        <v>1017.98</v>
      </c>
      <c r="G188" s="37"/>
      <c r="H188" s="37">
        <v>278.44</v>
      </c>
      <c r="I188" s="37"/>
      <c r="J188" s="38"/>
      <c r="K188" s="38"/>
      <c r="L188" s="109"/>
      <c r="M188" s="37"/>
      <c r="N188" s="37"/>
    </row>
    <row r="189" spans="1:15" ht="24" customHeight="1" x14ac:dyDescent="0.25">
      <c r="A189" s="216"/>
      <c r="B189" s="205"/>
      <c r="C189" s="198"/>
      <c r="D189" s="198"/>
      <c r="E189" s="73" t="s">
        <v>11</v>
      </c>
      <c r="F189" s="37">
        <v>31.43</v>
      </c>
      <c r="G189" s="37"/>
      <c r="H189" s="37">
        <v>8.26</v>
      </c>
      <c r="I189" s="37"/>
      <c r="J189" s="38"/>
      <c r="K189" s="38"/>
      <c r="L189" s="109"/>
      <c r="M189" s="37"/>
      <c r="N189" s="37"/>
    </row>
    <row r="190" spans="1:15" ht="42" customHeight="1" x14ac:dyDescent="0.25">
      <c r="A190" s="60" t="s">
        <v>193</v>
      </c>
      <c r="B190" s="40" t="s">
        <v>14</v>
      </c>
      <c r="C190" s="198" t="s">
        <v>275</v>
      </c>
      <c r="D190" s="198" t="s">
        <v>260</v>
      </c>
      <c r="E190" s="67" t="s">
        <v>11</v>
      </c>
      <c r="F190" s="42">
        <f>F191+F192+F193</f>
        <v>1499.13</v>
      </c>
      <c r="G190" s="42">
        <f t="shared" ref="G190:N190" si="26">G191+G192+G193</f>
        <v>1188.9100000000001</v>
      </c>
      <c r="H190" s="42">
        <f t="shared" si="26"/>
        <v>2667.5899999999997</v>
      </c>
      <c r="I190" s="42">
        <f t="shared" si="26"/>
        <v>2870.2999999999997</v>
      </c>
      <c r="J190" s="43">
        <f t="shared" si="26"/>
        <v>10363.950000000001</v>
      </c>
      <c r="K190" s="43">
        <f t="shared" si="26"/>
        <v>9153.59</v>
      </c>
      <c r="L190" s="110">
        <f t="shared" si="26"/>
        <v>3452.73</v>
      </c>
      <c r="M190" s="42">
        <f t="shared" si="26"/>
        <v>2584.34</v>
      </c>
      <c r="N190" s="42">
        <f t="shared" si="26"/>
        <v>4014.5200000000004</v>
      </c>
    </row>
    <row r="191" spans="1:15" ht="23.25" customHeight="1" x14ac:dyDescent="0.25">
      <c r="A191" s="60" t="s">
        <v>199</v>
      </c>
      <c r="B191" s="29" t="s">
        <v>17</v>
      </c>
      <c r="C191" s="198"/>
      <c r="D191" s="198"/>
      <c r="E191" s="61" t="s">
        <v>11</v>
      </c>
      <c r="F191" s="37">
        <v>1396.2</v>
      </c>
      <c r="G191" s="37">
        <v>691.12</v>
      </c>
      <c r="H191" s="37">
        <v>2494.33</v>
      </c>
      <c r="I191" s="37">
        <v>2456.2399999999998</v>
      </c>
      <c r="J191" s="38">
        <v>8683.02</v>
      </c>
      <c r="K191" s="38">
        <v>8683.02</v>
      </c>
      <c r="L191" s="109">
        <v>1358.96</v>
      </c>
      <c r="M191" s="37">
        <v>1338.69</v>
      </c>
      <c r="N191" s="37">
        <v>1822.01</v>
      </c>
    </row>
    <row r="192" spans="1:15" ht="35.25" customHeight="1" x14ac:dyDescent="0.25">
      <c r="A192" s="60" t="s">
        <v>200</v>
      </c>
      <c r="B192" s="29" t="s">
        <v>42</v>
      </c>
      <c r="C192" s="198"/>
      <c r="D192" s="198"/>
      <c r="E192" s="61" t="s">
        <v>11</v>
      </c>
      <c r="F192" s="37">
        <v>102.93</v>
      </c>
      <c r="G192" s="37">
        <v>497.79</v>
      </c>
      <c r="H192" s="37">
        <v>162.74</v>
      </c>
      <c r="I192" s="37">
        <v>414.06</v>
      </c>
      <c r="J192" s="38">
        <v>1680.93</v>
      </c>
      <c r="K192" s="38">
        <v>470.57</v>
      </c>
      <c r="L192" s="109">
        <v>2093.77</v>
      </c>
      <c r="M192" s="37">
        <v>1245.6500000000001</v>
      </c>
      <c r="N192" s="37">
        <v>2192.5100000000002</v>
      </c>
    </row>
    <row r="193" spans="1:22" ht="30" customHeight="1" x14ac:dyDescent="0.25">
      <c r="A193" s="60" t="s">
        <v>201</v>
      </c>
      <c r="B193" s="29" t="s">
        <v>69</v>
      </c>
      <c r="C193" s="198"/>
      <c r="D193" s="62">
        <v>2022</v>
      </c>
      <c r="E193" s="61" t="s">
        <v>11</v>
      </c>
      <c r="F193" s="37"/>
      <c r="G193" s="37"/>
      <c r="H193" s="37">
        <v>10.52</v>
      </c>
      <c r="I193" s="37"/>
      <c r="J193" s="38"/>
      <c r="K193" s="38"/>
      <c r="L193" s="109"/>
      <c r="M193" s="37"/>
      <c r="N193" s="37"/>
    </row>
    <row r="194" spans="1:22" ht="23.25" customHeight="1" x14ac:dyDescent="0.25">
      <c r="A194" s="60"/>
      <c r="B194" s="242" t="s">
        <v>97</v>
      </c>
      <c r="C194" s="243"/>
      <c r="D194" s="244"/>
      <c r="E194" s="61"/>
      <c r="F194" s="42">
        <f>F195+F196+F197+F198</f>
        <v>67365.149999999994</v>
      </c>
      <c r="G194" s="42">
        <f t="shared" ref="G194:N194" si="27">G195+G196+G197+G198</f>
        <v>71934.28</v>
      </c>
      <c r="H194" s="42">
        <f t="shared" si="27"/>
        <v>82223.59</v>
      </c>
      <c r="I194" s="42">
        <f t="shared" si="27"/>
        <v>85702.28</v>
      </c>
      <c r="J194" s="43">
        <f>J195+J196+J197+J198</f>
        <v>114308.63999999998</v>
      </c>
      <c r="K194" s="43">
        <f>K195+K196+K197+K198</f>
        <v>108092.87</v>
      </c>
      <c r="L194" s="110">
        <f t="shared" si="27"/>
        <v>112766.56999999999</v>
      </c>
      <c r="M194" s="42">
        <f t="shared" si="27"/>
        <v>111898.17</v>
      </c>
      <c r="N194" s="42">
        <f t="shared" si="27"/>
        <v>113328.35</v>
      </c>
    </row>
    <row r="195" spans="1:22" ht="23.25" customHeight="1" x14ac:dyDescent="0.25">
      <c r="A195" s="60"/>
      <c r="B195" s="242" t="s">
        <v>24</v>
      </c>
      <c r="C195" s="243"/>
      <c r="D195" s="244"/>
      <c r="E195" s="61"/>
      <c r="F195" s="42">
        <v>0</v>
      </c>
      <c r="G195" s="42">
        <v>0</v>
      </c>
      <c r="H195" s="42"/>
      <c r="I195" s="42"/>
      <c r="J195" s="43">
        <v>0</v>
      </c>
      <c r="K195" s="43">
        <v>0</v>
      </c>
      <c r="L195" s="110"/>
      <c r="M195" s="42"/>
      <c r="N195" s="42"/>
    </row>
    <row r="196" spans="1:22" ht="23.25" customHeight="1" x14ac:dyDescent="0.25">
      <c r="A196" s="60"/>
      <c r="B196" s="242" t="s">
        <v>25</v>
      </c>
      <c r="C196" s="243"/>
      <c r="D196" s="244"/>
      <c r="E196" s="73"/>
      <c r="F196" s="42">
        <f>F188+F182+F180</f>
        <v>30779.18</v>
      </c>
      <c r="G196" s="42">
        <f>G188+G182+G180</f>
        <v>31640.240000000002</v>
      </c>
      <c r="H196" s="42">
        <f>H188+H182+H180</f>
        <v>37195.54</v>
      </c>
      <c r="I196" s="42">
        <f t="shared" ref="I196:N196" si="28">I188+I182+I180+I185</f>
        <v>41688.04</v>
      </c>
      <c r="J196" s="42">
        <f t="shared" si="28"/>
        <v>54288.959999999999</v>
      </c>
      <c r="K196" s="42">
        <f t="shared" si="28"/>
        <v>53880.25</v>
      </c>
      <c r="L196" s="110">
        <f t="shared" si="28"/>
        <v>22809.7</v>
      </c>
      <c r="M196" s="42">
        <f t="shared" si="28"/>
        <v>22809.7</v>
      </c>
      <c r="N196" s="42">
        <f t="shared" si="28"/>
        <v>22809.7</v>
      </c>
    </row>
    <row r="197" spans="1:22" ht="23.25" customHeight="1" x14ac:dyDescent="0.25">
      <c r="A197" s="60"/>
      <c r="B197" s="242" t="s">
        <v>26</v>
      </c>
      <c r="C197" s="243"/>
      <c r="D197" s="244"/>
      <c r="E197" s="29"/>
      <c r="F197" s="42">
        <f>F193+F192+F191+F189+F187+F184+F183+F181</f>
        <v>36585.97</v>
      </c>
      <c r="G197" s="42">
        <f t="shared" ref="G197:N197" si="29">G193+G192+G191+G189+G187+G184+G183+G181</f>
        <v>40294.04</v>
      </c>
      <c r="H197" s="42">
        <f t="shared" si="29"/>
        <v>45028.05</v>
      </c>
      <c r="I197" s="42">
        <f t="shared" si="29"/>
        <v>44014.239999999998</v>
      </c>
      <c r="J197" s="43">
        <f t="shared" si="29"/>
        <v>60019.679999999993</v>
      </c>
      <c r="K197" s="43">
        <f t="shared" si="29"/>
        <v>54212.62</v>
      </c>
      <c r="L197" s="110">
        <f t="shared" si="29"/>
        <v>89956.87</v>
      </c>
      <c r="M197" s="42">
        <f t="shared" si="29"/>
        <v>89088.47</v>
      </c>
      <c r="N197" s="42">
        <f t="shared" si="29"/>
        <v>90518.650000000009</v>
      </c>
    </row>
    <row r="198" spans="1:22" ht="23.25" customHeight="1" x14ac:dyDescent="0.25">
      <c r="A198" s="60"/>
      <c r="B198" s="242" t="s">
        <v>161</v>
      </c>
      <c r="C198" s="243"/>
      <c r="D198" s="244"/>
      <c r="E198" s="29"/>
      <c r="F198" s="42">
        <v>0</v>
      </c>
      <c r="G198" s="42">
        <v>0</v>
      </c>
      <c r="H198" s="42">
        <v>0</v>
      </c>
      <c r="I198" s="42">
        <v>0</v>
      </c>
      <c r="J198" s="43">
        <v>0</v>
      </c>
      <c r="K198" s="43">
        <v>0</v>
      </c>
      <c r="L198" s="110">
        <v>0</v>
      </c>
      <c r="M198" s="42">
        <v>0</v>
      </c>
      <c r="N198" s="42">
        <v>0</v>
      </c>
    </row>
    <row r="199" spans="1:22" x14ac:dyDescent="0.25">
      <c r="A199" s="74"/>
      <c r="B199" s="74"/>
      <c r="C199" s="74"/>
      <c r="D199" s="74"/>
      <c r="E199" s="74"/>
      <c r="F199" s="74"/>
      <c r="G199" s="74"/>
      <c r="H199" s="74"/>
      <c r="I199" s="74"/>
      <c r="J199" s="75">
        <f>J196+J197</f>
        <v>114308.63999999998</v>
      </c>
      <c r="K199" s="75"/>
      <c r="L199" s="117"/>
      <c r="M199" s="74"/>
      <c r="N199" s="74"/>
      <c r="O199" s="2"/>
      <c r="P199" s="2"/>
      <c r="Q199" s="2"/>
      <c r="R199" s="2"/>
    </row>
    <row r="200" spans="1:22" x14ac:dyDescent="0.25">
      <c r="A200" s="76"/>
      <c r="B200" s="17"/>
      <c r="C200" s="17"/>
      <c r="D200" s="17"/>
      <c r="E200" s="17"/>
      <c r="F200" s="17"/>
      <c r="G200" s="17"/>
      <c r="H200" s="17"/>
      <c r="I200" s="17"/>
      <c r="J200" s="18"/>
      <c r="K200" s="18"/>
      <c r="L200" s="104"/>
      <c r="M200" s="17"/>
      <c r="N200" s="17"/>
    </row>
    <row r="201" spans="1:22" x14ac:dyDescent="0.25">
      <c r="A201" s="76"/>
      <c r="B201" s="17"/>
      <c r="C201" s="17"/>
      <c r="D201" s="17"/>
      <c r="E201" s="17"/>
      <c r="F201" s="17"/>
      <c r="G201" s="17"/>
      <c r="H201" s="17"/>
      <c r="I201" s="17"/>
      <c r="J201" s="18"/>
      <c r="K201" s="18"/>
      <c r="L201" s="104"/>
      <c r="M201" s="17"/>
      <c r="N201" s="17"/>
      <c r="S201" s="6"/>
      <c r="T201" s="6"/>
      <c r="U201" s="6"/>
      <c r="V201" s="6"/>
    </row>
    <row r="202" spans="1:22" ht="22.5" customHeight="1" x14ac:dyDescent="0.25">
      <c r="A202" s="29"/>
      <c r="B202" s="246" t="s">
        <v>276</v>
      </c>
      <c r="C202" s="247"/>
      <c r="D202" s="247"/>
      <c r="E202" s="247"/>
      <c r="F202" s="247"/>
      <c r="G202" s="247"/>
      <c r="H202" s="247"/>
      <c r="I202" s="247"/>
      <c r="J202" s="247"/>
      <c r="K202" s="247"/>
      <c r="L202" s="247"/>
      <c r="M202" s="247"/>
      <c r="N202" s="247"/>
      <c r="O202" s="11"/>
      <c r="P202" s="11"/>
      <c r="Q202" s="11"/>
      <c r="R202" s="11"/>
      <c r="S202" s="11"/>
      <c r="T202" s="11"/>
      <c r="U202" s="6"/>
    </row>
    <row r="203" spans="1:22" ht="22.5" customHeight="1" x14ac:dyDescent="0.25">
      <c r="A203" s="90"/>
      <c r="B203" s="91" t="s">
        <v>297</v>
      </c>
      <c r="C203" s="248" t="s">
        <v>305</v>
      </c>
      <c r="D203" s="248"/>
      <c r="E203" s="248"/>
      <c r="F203" s="248"/>
      <c r="G203" s="248"/>
      <c r="H203" s="248"/>
      <c r="I203" s="248"/>
      <c r="J203" s="248"/>
      <c r="K203" s="248"/>
      <c r="L203" s="248"/>
      <c r="M203" s="248"/>
      <c r="N203" s="248"/>
      <c r="O203" s="11"/>
      <c r="P203" s="11"/>
      <c r="Q203" s="11"/>
      <c r="R203" s="11"/>
      <c r="S203" s="11"/>
      <c r="T203" s="11"/>
      <c r="U203" s="6"/>
    </row>
    <row r="204" spans="1:22" ht="22.5" customHeight="1" x14ac:dyDescent="0.25">
      <c r="A204" s="90"/>
      <c r="B204" s="91" t="s">
        <v>299</v>
      </c>
      <c r="C204" s="248" t="s">
        <v>306</v>
      </c>
      <c r="D204" s="248"/>
      <c r="E204" s="248"/>
      <c r="F204" s="248"/>
      <c r="G204" s="248"/>
      <c r="H204" s="248"/>
      <c r="I204" s="248"/>
      <c r="J204" s="248"/>
      <c r="K204" s="248"/>
      <c r="L204" s="248"/>
      <c r="M204" s="248"/>
      <c r="N204" s="248"/>
      <c r="O204" s="11"/>
      <c r="P204" s="11"/>
      <c r="Q204" s="11"/>
      <c r="R204" s="11"/>
      <c r="S204" s="11"/>
      <c r="T204" s="11"/>
      <c r="U204" s="6"/>
    </row>
    <row r="205" spans="1:22" ht="31.5" customHeight="1" x14ac:dyDescent="0.25">
      <c r="A205" s="203" t="s">
        <v>27</v>
      </c>
      <c r="B205" s="198" t="s">
        <v>0</v>
      </c>
      <c r="C205" s="198" t="s">
        <v>1</v>
      </c>
      <c r="D205" s="198" t="s">
        <v>2</v>
      </c>
      <c r="E205" s="198" t="s">
        <v>3</v>
      </c>
      <c r="F205" s="198" t="s">
        <v>288</v>
      </c>
      <c r="G205" s="198"/>
      <c r="H205" s="198"/>
      <c r="I205" s="198"/>
      <c r="J205" s="198"/>
      <c r="K205" s="198"/>
      <c r="L205" s="198"/>
      <c r="M205" s="198"/>
      <c r="N205" s="198"/>
      <c r="O205" s="11"/>
      <c r="P205" s="11"/>
      <c r="Q205" s="11"/>
      <c r="R205" s="6"/>
      <c r="S205" s="6"/>
      <c r="T205" s="6"/>
      <c r="U205" s="6"/>
    </row>
    <row r="206" spans="1:22" ht="18.75" customHeight="1" x14ac:dyDescent="0.25">
      <c r="A206" s="205"/>
      <c r="B206" s="198"/>
      <c r="C206" s="198"/>
      <c r="D206" s="198"/>
      <c r="E206" s="198"/>
      <c r="F206" s="96">
        <v>2020</v>
      </c>
      <c r="G206" s="96">
        <v>2021</v>
      </c>
      <c r="H206" s="96">
        <v>2022</v>
      </c>
      <c r="I206" s="96">
        <v>2023</v>
      </c>
      <c r="J206" s="238">
        <v>2024</v>
      </c>
      <c r="K206" s="238"/>
      <c r="L206" s="116">
        <v>2025</v>
      </c>
      <c r="M206" s="96">
        <v>2026</v>
      </c>
      <c r="N206" s="96">
        <v>2027</v>
      </c>
      <c r="O206" s="6"/>
      <c r="P206" s="6"/>
      <c r="Q206" s="6"/>
      <c r="R206" s="6"/>
      <c r="S206" s="6"/>
      <c r="T206" s="6"/>
      <c r="U206" s="6"/>
    </row>
    <row r="207" spans="1:22" ht="42.75" customHeight="1" x14ac:dyDescent="0.25">
      <c r="A207" s="215">
        <v>4</v>
      </c>
      <c r="B207" s="203" t="s">
        <v>98</v>
      </c>
      <c r="C207" s="204" t="s">
        <v>277</v>
      </c>
      <c r="D207" s="204" t="s">
        <v>260</v>
      </c>
      <c r="E207" s="86"/>
      <c r="F207" s="95" t="s">
        <v>162</v>
      </c>
      <c r="G207" s="95" t="s">
        <v>162</v>
      </c>
      <c r="H207" s="95" t="s">
        <v>162</v>
      </c>
      <c r="I207" s="95" t="s">
        <v>162</v>
      </c>
      <c r="J207" s="131" t="s">
        <v>202</v>
      </c>
      <c r="K207" s="95" t="s">
        <v>6</v>
      </c>
      <c r="L207" s="132" t="s">
        <v>202</v>
      </c>
      <c r="M207" s="95" t="s">
        <v>202</v>
      </c>
      <c r="N207" s="96" t="s">
        <v>160</v>
      </c>
      <c r="O207" s="187" t="s">
        <v>343</v>
      </c>
      <c r="P207" s="6"/>
      <c r="Q207" s="6"/>
    </row>
    <row r="208" spans="1:22" ht="42.75" customHeight="1" x14ac:dyDescent="0.25">
      <c r="A208" s="217"/>
      <c r="B208" s="204"/>
      <c r="C208" s="204"/>
      <c r="D208" s="204"/>
      <c r="E208" s="29" t="s">
        <v>159</v>
      </c>
      <c r="F208" s="42">
        <f>F209+F210+F211</f>
        <v>4954.2400000000007</v>
      </c>
      <c r="G208" s="42">
        <f t="shared" ref="G208:N208" si="30">G209+G210+G211</f>
        <v>6136.29</v>
      </c>
      <c r="H208" s="42">
        <f t="shared" si="30"/>
        <v>9985.18</v>
      </c>
      <c r="I208" s="42">
        <f t="shared" si="30"/>
        <v>10073.61</v>
      </c>
      <c r="J208" s="43">
        <f t="shared" si="30"/>
        <v>11910.66</v>
      </c>
      <c r="K208" s="43">
        <f t="shared" si="30"/>
        <v>11539.869999999999</v>
      </c>
      <c r="L208" s="110">
        <f t="shared" si="30"/>
        <v>14780.56</v>
      </c>
      <c r="M208" s="42">
        <f t="shared" si="30"/>
        <v>14241.300000000001</v>
      </c>
      <c r="N208" s="42">
        <f t="shared" si="30"/>
        <v>13379.18</v>
      </c>
      <c r="O208" s="6">
        <v>-132.30000000000001</v>
      </c>
      <c r="P208" s="6"/>
      <c r="Q208" s="6"/>
    </row>
    <row r="209" spans="1:17" ht="42.75" customHeight="1" x14ac:dyDescent="0.25">
      <c r="A209" s="217"/>
      <c r="B209" s="204"/>
      <c r="C209" s="204"/>
      <c r="D209" s="204"/>
      <c r="E209" s="29" t="s">
        <v>10</v>
      </c>
      <c r="F209" s="42">
        <f>F235</f>
        <v>964.93</v>
      </c>
      <c r="G209" s="42">
        <f t="shared" ref="G209:N209" si="31">G235</f>
        <v>2045.66</v>
      </c>
      <c r="H209" s="42">
        <f t="shared" si="31"/>
        <v>4360.4399999999996</v>
      </c>
      <c r="I209" s="42">
        <f t="shared" si="31"/>
        <v>4071.26</v>
      </c>
      <c r="J209" s="43">
        <f t="shared" si="31"/>
        <v>5235.93</v>
      </c>
      <c r="K209" s="43">
        <f t="shared" si="31"/>
        <v>5225.88</v>
      </c>
      <c r="L209" s="110">
        <f t="shared" si="31"/>
        <v>2727.6</v>
      </c>
      <c r="M209" s="42">
        <f t="shared" si="31"/>
        <v>2727.6</v>
      </c>
      <c r="N209" s="42">
        <f t="shared" si="31"/>
        <v>2727.6</v>
      </c>
      <c r="O209" s="6"/>
      <c r="P209" s="6"/>
      <c r="Q209" s="6"/>
    </row>
    <row r="210" spans="1:17" ht="42.75" customHeight="1" x14ac:dyDescent="0.25">
      <c r="A210" s="217"/>
      <c r="B210" s="204"/>
      <c r="C210" s="204"/>
      <c r="D210" s="204"/>
      <c r="E210" s="29" t="s">
        <v>11</v>
      </c>
      <c r="F210" s="42">
        <f>F236</f>
        <v>3989.3100000000004</v>
      </c>
      <c r="G210" s="42">
        <f t="shared" ref="G210:N210" si="32">G236</f>
        <v>4090.63</v>
      </c>
      <c r="H210" s="42">
        <f t="shared" si="32"/>
        <v>5624.74</v>
      </c>
      <c r="I210" s="42">
        <f t="shared" si="32"/>
        <v>6002.35</v>
      </c>
      <c r="J210" s="43">
        <f t="shared" si="32"/>
        <v>6674.73</v>
      </c>
      <c r="K210" s="43">
        <f t="shared" si="32"/>
        <v>6313.99</v>
      </c>
      <c r="L210" s="110">
        <f t="shared" si="32"/>
        <v>12052.96</v>
      </c>
      <c r="M210" s="42">
        <f t="shared" si="32"/>
        <v>11513.7</v>
      </c>
      <c r="N210" s="42">
        <f t="shared" si="32"/>
        <v>10651.58</v>
      </c>
      <c r="O210" s="6"/>
      <c r="P210" s="6"/>
      <c r="Q210" s="6"/>
    </row>
    <row r="211" spans="1:17" ht="24" customHeight="1" x14ac:dyDescent="0.25">
      <c r="A211" s="216"/>
      <c r="B211" s="205"/>
      <c r="C211" s="204"/>
      <c r="D211" s="204"/>
      <c r="E211" s="29" t="s">
        <v>262</v>
      </c>
      <c r="F211" s="42">
        <f>F237</f>
        <v>0</v>
      </c>
      <c r="G211" s="42">
        <f t="shared" ref="G211:M211" si="33">G237</f>
        <v>0</v>
      </c>
      <c r="H211" s="42">
        <f t="shared" si="33"/>
        <v>0</v>
      </c>
      <c r="I211" s="42">
        <f t="shared" si="33"/>
        <v>0</v>
      </c>
      <c r="J211" s="43">
        <f t="shared" si="33"/>
        <v>0</v>
      </c>
      <c r="K211" s="43">
        <f t="shared" si="33"/>
        <v>0</v>
      </c>
      <c r="L211" s="110">
        <f t="shared" si="33"/>
        <v>0</v>
      </c>
      <c r="M211" s="42">
        <f t="shared" si="33"/>
        <v>0</v>
      </c>
      <c r="N211" s="42">
        <v>0</v>
      </c>
      <c r="O211" s="6"/>
      <c r="P211" s="6"/>
      <c r="Q211" s="6"/>
    </row>
    <row r="212" spans="1:17" ht="52.5" customHeight="1" x14ac:dyDescent="0.25">
      <c r="A212" s="60"/>
      <c r="B212" s="29" t="s">
        <v>99</v>
      </c>
      <c r="C212" s="204"/>
      <c r="D212" s="204"/>
      <c r="E212" s="29" t="s">
        <v>203</v>
      </c>
      <c r="F212" s="77">
        <f>F213+F220+F226+F227+F228+F229+F230</f>
        <v>4954.24</v>
      </c>
      <c r="G212" s="77">
        <f t="shared" ref="G212:N212" si="34">G213+G220+G226+G227+G228+G229+G230</f>
        <v>6136.29</v>
      </c>
      <c r="H212" s="77">
        <f t="shared" si="34"/>
        <v>9985.1799999999985</v>
      </c>
      <c r="I212" s="77">
        <f t="shared" si="34"/>
        <v>10073.61</v>
      </c>
      <c r="J212" s="78">
        <f t="shared" si="34"/>
        <v>11910.660000000002</v>
      </c>
      <c r="K212" s="78">
        <f t="shared" si="34"/>
        <v>11539.87</v>
      </c>
      <c r="L212" s="118">
        <f t="shared" si="34"/>
        <v>14780.559999999998</v>
      </c>
      <c r="M212" s="77">
        <f t="shared" si="34"/>
        <v>14241.3</v>
      </c>
      <c r="N212" s="77">
        <f t="shared" si="34"/>
        <v>13379.18</v>
      </c>
      <c r="O212" s="6"/>
      <c r="P212" s="6"/>
      <c r="Q212" s="6"/>
    </row>
    <row r="213" spans="1:17" ht="86.25" customHeight="1" x14ac:dyDescent="0.25">
      <c r="A213" s="60" t="s">
        <v>204</v>
      </c>
      <c r="B213" s="29" t="s">
        <v>31</v>
      </c>
      <c r="C213" s="198" t="s">
        <v>277</v>
      </c>
      <c r="D213" s="198" t="s">
        <v>260</v>
      </c>
      <c r="E213" s="29"/>
      <c r="F213" s="77">
        <f>F214+F215+F216+F217+F218+F231+F232</f>
        <v>3488.96</v>
      </c>
      <c r="G213" s="77">
        <f>G214+G215+G216+G217+G218+G231+G232</f>
        <v>3942.61</v>
      </c>
      <c r="H213" s="77">
        <f>H214+H215+H216+H217+H218+H231+H232</f>
        <v>4835.38</v>
      </c>
      <c r="I213" s="77">
        <f t="shared" ref="I213:N213" si="35">I214+I215+I216+I217+I218+I231+I232+I219</f>
        <v>5332.88</v>
      </c>
      <c r="J213" s="77">
        <f t="shared" si="35"/>
        <v>6117.6</v>
      </c>
      <c r="K213" s="77">
        <f t="shared" si="35"/>
        <v>6094.9500000000007</v>
      </c>
      <c r="L213" s="118">
        <f t="shared" si="35"/>
        <v>6497.12</v>
      </c>
      <c r="M213" s="77">
        <f t="shared" si="35"/>
        <v>6497.12</v>
      </c>
      <c r="N213" s="77">
        <f t="shared" si="35"/>
        <v>6497.12</v>
      </c>
      <c r="O213" s="6"/>
      <c r="P213" s="6"/>
      <c r="Q213" s="6"/>
    </row>
    <row r="214" spans="1:17" ht="30.75" customHeight="1" x14ac:dyDescent="0.25">
      <c r="A214" s="215" t="s">
        <v>205</v>
      </c>
      <c r="B214" s="203" t="s">
        <v>34</v>
      </c>
      <c r="C214" s="198"/>
      <c r="D214" s="198"/>
      <c r="E214" s="29" t="s">
        <v>10</v>
      </c>
      <c r="F214" s="77">
        <v>837</v>
      </c>
      <c r="G214" s="77">
        <v>970.85</v>
      </c>
      <c r="H214" s="77">
        <v>1353.9</v>
      </c>
      <c r="I214" s="77">
        <v>0</v>
      </c>
      <c r="J214" s="78">
        <v>0</v>
      </c>
      <c r="K214" s="78"/>
      <c r="L214" s="118">
        <v>0</v>
      </c>
      <c r="M214" s="77">
        <v>0</v>
      </c>
      <c r="N214" s="77"/>
      <c r="O214" s="6"/>
      <c r="P214" s="6"/>
      <c r="Q214" s="6"/>
    </row>
    <row r="215" spans="1:17" ht="28.5" customHeight="1" x14ac:dyDescent="0.25">
      <c r="A215" s="216"/>
      <c r="B215" s="205"/>
      <c r="C215" s="198"/>
      <c r="D215" s="62" t="s">
        <v>264</v>
      </c>
      <c r="E215" s="29" t="s">
        <v>11</v>
      </c>
      <c r="F215" s="77">
        <v>0</v>
      </c>
      <c r="G215" s="77">
        <v>30.13</v>
      </c>
      <c r="H215" s="77">
        <v>41.88</v>
      </c>
      <c r="I215" s="77">
        <v>0</v>
      </c>
      <c r="J215" s="78">
        <v>0</v>
      </c>
      <c r="K215" s="78"/>
      <c r="L215" s="118">
        <v>0</v>
      </c>
      <c r="M215" s="77">
        <v>0</v>
      </c>
      <c r="N215" s="77"/>
      <c r="O215" s="6"/>
      <c r="P215" s="6"/>
      <c r="Q215" s="6"/>
    </row>
    <row r="216" spans="1:17" ht="33.75" customHeight="1" x14ac:dyDescent="0.25">
      <c r="A216" s="215" t="s">
        <v>206</v>
      </c>
      <c r="B216" s="203" t="s">
        <v>12</v>
      </c>
      <c r="C216" s="198"/>
      <c r="D216" s="198">
        <v>2022</v>
      </c>
      <c r="E216" s="29" t="s">
        <v>10</v>
      </c>
      <c r="F216" s="77">
        <v>0</v>
      </c>
      <c r="G216" s="77">
        <v>0</v>
      </c>
      <c r="H216" s="77">
        <v>14.71</v>
      </c>
      <c r="I216" s="77">
        <v>0</v>
      </c>
      <c r="J216" s="78">
        <v>0</v>
      </c>
      <c r="K216" s="78"/>
      <c r="L216" s="118">
        <v>0</v>
      </c>
      <c r="M216" s="77">
        <v>0</v>
      </c>
      <c r="N216" s="77"/>
      <c r="O216" s="6"/>
      <c r="P216" s="6"/>
      <c r="Q216" s="6"/>
    </row>
    <row r="217" spans="1:17" ht="21" customHeight="1" x14ac:dyDescent="0.25">
      <c r="A217" s="216"/>
      <c r="B217" s="205"/>
      <c r="C217" s="198"/>
      <c r="D217" s="198"/>
      <c r="E217" s="29" t="s">
        <v>11</v>
      </c>
      <c r="F217" s="77">
        <v>0</v>
      </c>
      <c r="G217" s="77">
        <v>0</v>
      </c>
      <c r="H217" s="77">
        <v>0.22</v>
      </c>
      <c r="I217" s="77">
        <v>0</v>
      </c>
      <c r="J217" s="78">
        <v>0</v>
      </c>
      <c r="K217" s="78"/>
      <c r="L217" s="118">
        <v>0</v>
      </c>
      <c r="M217" s="77">
        <v>0</v>
      </c>
      <c r="N217" s="77"/>
      <c r="O217" s="6"/>
      <c r="P217" s="6"/>
      <c r="Q217" s="6"/>
    </row>
    <row r="218" spans="1:17" ht="24" customHeight="1" x14ac:dyDescent="0.25">
      <c r="A218" s="215" t="s">
        <v>207</v>
      </c>
      <c r="B218" s="203" t="s">
        <v>289</v>
      </c>
      <c r="C218" s="198"/>
      <c r="D218" s="198" t="s">
        <v>260</v>
      </c>
      <c r="E218" s="79" t="s">
        <v>11</v>
      </c>
      <c r="F218" s="77">
        <v>2646.36</v>
      </c>
      <c r="G218" s="77">
        <v>2941.63</v>
      </c>
      <c r="H218" s="77">
        <v>3424.67</v>
      </c>
      <c r="I218" s="77">
        <v>3539.58</v>
      </c>
      <c r="J218" s="78">
        <v>3578.07</v>
      </c>
      <c r="K218" s="78">
        <v>3555.42</v>
      </c>
      <c r="L218" s="118">
        <v>6497.12</v>
      </c>
      <c r="M218" s="118">
        <v>6497.12</v>
      </c>
      <c r="N218" s="118">
        <v>6497.12</v>
      </c>
      <c r="O218" s="6"/>
      <c r="P218" s="6"/>
      <c r="Q218" s="6"/>
    </row>
    <row r="219" spans="1:17" ht="20.25" customHeight="1" x14ac:dyDescent="0.25">
      <c r="A219" s="216"/>
      <c r="B219" s="205"/>
      <c r="C219" s="62"/>
      <c r="D219" s="198"/>
      <c r="E219" s="79" t="s">
        <v>10</v>
      </c>
      <c r="F219" s="77"/>
      <c r="G219" s="77"/>
      <c r="H219" s="77"/>
      <c r="I219" s="77">
        <v>1793.3</v>
      </c>
      <c r="J219" s="78">
        <v>2539.5300000000002</v>
      </c>
      <c r="K219" s="78">
        <v>2539.5300000000002</v>
      </c>
      <c r="L219" s="118"/>
      <c r="M219" s="77"/>
      <c r="N219" s="77"/>
      <c r="O219" s="6"/>
      <c r="P219" s="6"/>
      <c r="Q219" s="6"/>
    </row>
    <row r="220" spans="1:17" ht="50.25" customHeight="1" x14ac:dyDescent="0.25">
      <c r="A220" s="63" t="s">
        <v>208</v>
      </c>
      <c r="B220" s="40" t="s">
        <v>14</v>
      </c>
      <c r="C220" s="198" t="s">
        <v>277</v>
      </c>
      <c r="D220" s="198"/>
      <c r="E220" s="29" t="s">
        <v>11</v>
      </c>
      <c r="F220" s="80">
        <f>F221+F222+F223+F224+F225</f>
        <v>200.54</v>
      </c>
      <c r="G220" s="80">
        <f t="shared" ref="G220:N220" si="36">G221+G222+G223+G224+G225</f>
        <v>299.8</v>
      </c>
      <c r="H220" s="80">
        <f t="shared" si="36"/>
        <v>0</v>
      </c>
      <c r="I220" s="80">
        <f t="shared" si="36"/>
        <v>9.39</v>
      </c>
      <c r="J220" s="81">
        <f t="shared" si="36"/>
        <v>54.56</v>
      </c>
      <c r="K220" s="81">
        <f t="shared" si="36"/>
        <v>13.54</v>
      </c>
      <c r="L220" s="119">
        <f t="shared" si="36"/>
        <v>1901.38</v>
      </c>
      <c r="M220" s="80">
        <f t="shared" si="36"/>
        <v>1362.12</v>
      </c>
      <c r="N220" s="80">
        <f t="shared" si="36"/>
        <v>500</v>
      </c>
      <c r="O220" s="6"/>
      <c r="P220" s="6"/>
      <c r="Q220" s="6"/>
    </row>
    <row r="221" spans="1:17" ht="22.5" customHeight="1" x14ac:dyDescent="0.25">
      <c r="A221" s="60" t="s">
        <v>209</v>
      </c>
      <c r="B221" s="29" t="s">
        <v>17</v>
      </c>
      <c r="C221" s="198"/>
      <c r="D221" s="198"/>
      <c r="E221" s="29" t="s">
        <v>11</v>
      </c>
      <c r="F221" s="77">
        <v>65</v>
      </c>
      <c r="G221" s="77">
        <v>248.3</v>
      </c>
      <c r="H221" s="77">
        <v>0</v>
      </c>
      <c r="I221" s="77">
        <v>0</v>
      </c>
      <c r="J221" s="78">
        <v>0</v>
      </c>
      <c r="K221" s="78">
        <v>0</v>
      </c>
      <c r="L221" s="118">
        <v>1827.9</v>
      </c>
      <c r="M221" s="77">
        <v>1362.12</v>
      </c>
      <c r="N221" s="77">
        <v>420</v>
      </c>
      <c r="O221" s="6"/>
      <c r="P221" s="6"/>
      <c r="Q221" s="6"/>
    </row>
    <row r="222" spans="1:17" ht="35.25" customHeight="1" x14ac:dyDescent="0.25">
      <c r="A222" s="60" t="s">
        <v>210</v>
      </c>
      <c r="B222" s="29" t="s">
        <v>42</v>
      </c>
      <c r="C222" s="198"/>
      <c r="D222" s="198"/>
      <c r="E222" s="29" t="s">
        <v>11</v>
      </c>
      <c r="F222" s="77">
        <v>6.61</v>
      </c>
      <c r="G222" s="77">
        <v>51.5</v>
      </c>
      <c r="H222" s="77">
        <v>0</v>
      </c>
      <c r="I222" s="77">
        <v>9.39</v>
      </c>
      <c r="J222" s="78">
        <v>54.56</v>
      </c>
      <c r="K222" s="78">
        <v>13.54</v>
      </c>
      <c r="L222" s="118">
        <v>73.48</v>
      </c>
      <c r="M222" s="77">
        <v>0</v>
      </c>
      <c r="N222" s="77">
        <v>80</v>
      </c>
      <c r="O222" s="6"/>
      <c r="P222" s="6"/>
      <c r="Q222" s="6"/>
    </row>
    <row r="223" spans="1:17" ht="39" customHeight="1" x14ac:dyDescent="0.25">
      <c r="A223" s="215" t="s">
        <v>211</v>
      </c>
      <c r="B223" s="203" t="s">
        <v>19</v>
      </c>
      <c r="C223" s="198"/>
      <c r="D223" s="198">
        <v>2020</v>
      </c>
      <c r="E223" s="79" t="s">
        <v>10</v>
      </c>
      <c r="F223" s="77">
        <v>122.49</v>
      </c>
      <c r="G223" s="77"/>
      <c r="H223" s="77"/>
      <c r="I223" s="77"/>
      <c r="J223" s="78"/>
      <c r="K223" s="78"/>
      <c r="L223" s="118"/>
      <c r="M223" s="77"/>
      <c r="N223" s="77"/>
      <c r="O223" s="6"/>
      <c r="P223" s="6"/>
      <c r="Q223" s="6"/>
    </row>
    <row r="224" spans="1:17" ht="23.25" customHeight="1" x14ac:dyDescent="0.25">
      <c r="A224" s="216"/>
      <c r="B224" s="205"/>
      <c r="C224" s="198"/>
      <c r="D224" s="198"/>
      <c r="E224" s="79" t="s">
        <v>11</v>
      </c>
      <c r="F224" s="77">
        <v>6.44</v>
      </c>
      <c r="G224" s="77"/>
      <c r="H224" s="77"/>
      <c r="I224" s="77"/>
      <c r="J224" s="78"/>
      <c r="K224" s="78"/>
      <c r="L224" s="118"/>
      <c r="M224" s="77"/>
      <c r="N224" s="77"/>
      <c r="O224" s="6"/>
      <c r="P224" s="6"/>
      <c r="Q224" s="6"/>
    </row>
    <row r="225" spans="1:21" ht="25.5" x14ac:dyDescent="0.25">
      <c r="A225" s="60" t="s">
        <v>212</v>
      </c>
      <c r="B225" s="29" t="s">
        <v>100</v>
      </c>
      <c r="C225" s="198"/>
      <c r="D225" s="62">
        <v>2019</v>
      </c>
      <c r="E225" s="62"/>
      <c r="F225" s="77"/>
      <c r="G225" s="77"/>
      <c r="H225" s="77"/>
      <c r="I225" s="77"/>
      <c r="J225" s="78"/>
      <c r="K225" s="78"/>
      <c r="L225" s="118"/>
      <c r="M225" s="77"/>
      <c r="N225" s="77"/>
      <c r="O225" s="6"/>
      <c r="P225" s="6"/>
      <c r="Q225" s="6"/>
    </row>
    <row r="226" spans="1:21" ht="114.75" customHeight="1" x14ac:dyDescent="0.25">
      <c r="A226" s="60" t="s">
        <v>213</v>
      </c>
      <c r="B226" s="29" t="s">
        <v>101</v>
      </c>
      <c r="C226" s="198"/>
      <c r="D226" s="198" t="s">
        <v>264</v>
      </c>
      <c r="E226" s="29" t="s">
        <v>10</v>
      </c>
      <c r="F226" s="77"/>
      <c r="G226" s="77">
        <v>998.6</v>
      </c>
      <c r="H226" s="77">
        <v>1487.24</v>
      </c>
      <c r="I226" s="77">
        <v>1402</v>
      </c>
      <c r="J226" s="78">
        <v>1552.4</v>
      </c>
      <c r="K226" s="78">
        <v>1442.35</v>
      </c>
      <c r="L226" s="118">
        <v>1618.8</v>
      </c>
      <c r="M226" s="118">
        <v>1618.8</v>
      </c>
      <c r="N226" s="118">
        <v>1618.8</v>
      </c>
      <c r="O226" s="186">
        <v>80.11</v>
      </c>
      <c r="P226" s="6"/>
      <c r="Q226" s="6"/>
    </row>
    <row r="227" spans="1:21" ht="72" customHeight="1" x14ac:dyDescent="0.25">
      <c r="A227" s="60" t="s">
        <v>214</v>
      </c>
      <c r="B227" s="29" t="s">
        <v>102</v>
      </c>
      <c r="C227" s="198"/>
      <c r="D227" s="198"/>
      <c r="E227" s="29" t="s">
        <v>10</v>
      </c>
      <c r="F227" s="77"/>
      <c r="G227" s="77">
        <v>58.51</v>
      </c>
      <c r="H227" s="77">
        <v>1482.36</v>
      </c>
      <c r="I227" s="77">
        <v>863.02</v>
      </c>
      <c r="J227" s="78">
        <v>1125.5999999999999</v>
      </c>
      <c r="K227" s="78">
        <v>1225.5999999999999</v>
      </c>
      <c r="L227" s="118">
        <v>1092.4000000000001</v>
      </c>
      <c r="M227" s="118">
        <v>1092.4000000000001</v>
      </c>
      <c r="N227" s="118">
        <v>1092.4000000000001</v>
      </c>
      <c r="O227" s="186">
        <v>-210.41</v>
      </c>
      <c r="P227" s="6"/>
      <c r="Q227" s="6"/>
    </row>
    <row r="228" spans="1:21" ht="60" customHeight="1" x14ac:dyDescent="0.25">
      <c r="A228" s="60" t="s">
        <v>215</v>
      </c>
      <c r="B228" s="29" t="s">
        <v>103</v>
      </c>
      <c r="C228" s="198" t="s">
        <v>277</v>
      </c>
      <c r="D228" s="198"/>
      <c r="E228" s="29" t="s">
        <v>10</v>
      </c>
      <c r="F228" s="77"/>
      <c r="G228" s="77">
        <v>17.7</v>
      </c>
      <c r="H228" s="77">
        <v>22.23</v>
      </c>
      <c r="I228" s="77">
        <v>12.94</v>
      </c>
      <c r="J228" s="78">
        <v>18.399999999999999</v>
      </c>
      <c r="K228" s="78">
        <v>18.399999999999999</v>
      </c>
      <c r="L228" s="118">
        <v>16.399999999999999</v>
      </c>
      <c r="M228" s="118">
        <v>16.399999999999999</v>
      </c>
      <c r="N228" s="118">
        <v>16.399999999999999</v>
      </c>
      <c r="O228" s="186">
        <v>-2</v>
      </c>
      <c r="P228" s="6"/>
      <c r="Q228" s="6"/>
    </row>
    <row r="229" spans="1:21" ht="65.25" customHeight="1" x14ac:dyDescent="0.25">
      <c r="A229" s="60" t="s">
        <v>216</v>
      </c>
      <c r="B229" s="29" t="s">
        <v>104</v>
      </c>
      <c r="C229" s="198"/>
      <c r="D229" s="62" t="s">
        <v>260</v>
      </c>
      <c r="E229" s="29" t="s">
        <v>11</v>
      </c>
      <c r="F229" s="77">
        <v>1264.74</v>
      </c>
      <c r="G229" s="77">
        <v>819.07</v>
      </c>
      <c r="H229" s="77">
        <v>2157.9699999999998</v>
      </c>
      <c r="I229" s="77">
        <v>2453.38</v>
      </c>
      <c r="J229" s="78">
        <v>2942.1</v>
      </c>
      <c r="K229" s="78">
        <v>2745.03</v>
      </c>
      <c r="L229" s="118">
        <v>3654.46</v>
      </c>
      <c r="M229" s="118">
        <v>3654.46</v>
      </c>
      <c r="N229" s="118">
        <v>3654.46</v>
      </c>
      <c r="O229" s="6"/>
      <c r="P229" s="6"/>
      <c r="Q229" s="6"/>
    </row>
    <row r="230" spans="1:21" ht="48.75" customHeight="1" x14ac:dyDescent="0.25">
      <c r="A230" s="60" t="s">
        <v>217</v>
      </c>
      <c r="B230" s="29" t="s">
        <v>105</v>
      </c>
      <c r="C230" s="198"/>
      <c r="D230" s="62" t="s">
        <v>272</v>
      </c>
      <c r="E230" s="29" t="s">
        <v>11</v>
      </c>
      <c r="F230" s="77"/>
      <c r="G230" s="77">
        <v>0</v>
      </c>
      <c r="H230" s="77"/>
      <c r="I230" s="77">
        <v>0</v>
      </c>
      <c r="J230" s="78">
        <v>100</v>
      </c>
      <c r="K230" s="78">
        <v>0</v>
      </c>
      <c r="L230" s="118">
        <v>0</v>
      </c>
      <c r="M230" s="77">
        <v>0</v>
      </c>
      <c r="N230" s="77"/>
      <c r="O230" s="6"/>
      <c r="P230" s="6"/>
      <c r="Q230" s="6"/>
    </row>
    <row r="231" spans="1:21" ht="30" customHeight="1" x14ac:dyDescent="0.25">
      <c r="A231" s="249" t="s">
        <v>218</v>
      </c>
      <c r="B231" s="230" t="s">
        <v>12</v>
      </c>
      <c r="C231" s="198"/>
      <c r="D231" s="198">
        <v>2020</v>
      </c>
      <c r="E231" s="29" t="s">
        <v>10</v>
      </c>
      <c r="F231" s="77">
        <v>5.44</v>
      </c>
      <c r="G231" s="77"/>
      <c r="H231" s="77"/>
      <c r="I231" s="77"/>
      <c r="J231" s="78"/>
      <c r="K231" s="78"/>
      <c r="L231" s="118"/>
      <c r="M231" s="77"/>
      <c r="N231" s="77"/>
      <c r="O231" s="6"/>
      <c r="P231" s="6"/>
      <c r="Q231" s="6"/>
    </row>
    <row r="232" spans="1:21" ht="24" customHeight="1" x14ac:dyDescent="0.25">
      <c r="A232" s="250"/>
      <c r="B232" s="231"/>
      <c r="C232" s="198"/>
      <c r="D232" s="198"/>
      <c r="E232" s="29" t="s">
        <v>11</v>
      </c>
      <c r="F232" s="77">
        <v>0.16</v>
      </c>
      <c r="G232" s="77"/>
      <c r="H232" s="77"/>
      <c r="I232" s="77"/>
      <c r="J232" s="78"/>
      <c r="K232" s="78"/>
      <c r="L232" s="118"/>
      <c r="M232" s="77"/>
      <c r="N232" s="77"/>
      <c r="O232" s="6"/>
      <c r="P232" s="6"/>
      <c r="Q232" s="6"/>
    </row>
    <row r="233" spans="1:21" x14ac:dyDescent="0.25">
      <c r="A233" s="60"/>
      <c r="B233" s="242" t="s">
        <v>97</v>
      </c>
      <c r="C233" s="243"/>
      <c r="D233" s="244"/>
      <c r="E233" s="62"/>
      <c r="F233" s="42">
        <f>F234+F235+F236+F237</f>
        <v>4954.2400000000007</v>
      </c>
      <c r="G233" s="42">
        <f t="shared" ref="G233:N233" si="37">G234+G235+G236+G237</f>
        <v>6136.29</v>
      </c>
      <c r="H233" s="42">
        <f t="shared" si="37"/>
        <v>9985.18</v>
      </c>
      <c r="I233" s="42">
        <f t="shared" si="37"/>
        <v>10073.61</v>
      </c>
      <c r="J233" s="43">
        <f t="shared" si="37"/>
        <v>11910.66</v>
      </c>
      <c r="K233" s="43">
        <f t="shared" si="37"/>
        <v>11539.869999999999</v>
      </c>
      <c r="L233" s="110">
        <f t="shared" si="37"/>
        <v>14780.56</v>
      </c>
      <c r="M233" s="42">
        <f t="shared" si="37"/>
        <v>14241.300000000001</v>
      </c>
      <c r="N233" s="42">
        <f t="shared" si="37"/>
        <v>13379.18</v>
      </c>
      <c r="O233" s="6"/>
      <c r="P233" s="6"/>
      <c r="Q233" s="6"/>
    </row>
    <row r="234" spans="1:21" x14ac:dyDescent="0.25">
      <c r="A234" s="60"/>
      <c r="B234" s="242" t="s">
        <v>24</v>
      </c>
      <c r="C234" s="243"/>
      <c r="D234" s="244"/>
      <c r="E234" s="62"/>
      <c r="F234" s="42">
        <v>0</v>
      </c>
      <c r="G234" s="42">
        <v>0</v>
      </c>
      <c r="H234" s="42">
        <v>0</v>
      </c>
      <c r="I234" s="42">
        <v>0</v>
      </c>
      <c r="J234" s="43">
        <v>0</v>
      </c>
      <c r="K234" s="43">
        <v>0</v>
      </c>
      <c r="L234" s="110">
        <v>0</v>
      </c>
      <c r="M234" s="42">
        <v>0</v>
      </c>
      <c r="N234" s="42">
        <v>0</v>
      </c>
      <c r="O234" s="6"/>
      <c r="P234" s="6"/>
      <c r="Q234" s="6"/>
    </row>
    <row r="235" spans="1:21" x14ac:dyDescent="0.25">
      <c r="A235" s="60"/>
      <c r="B235" s="242" t="s">
        <v>25</v>
      </c>
      <c r="C235" s="243"/>
      <c r="D235" s="244"/>
      <c r="E235" s="29"/>
      <c r="F235" s="42">
        <f>F231+F227+F226+F223+F214+F228+F216</f>
        <v>964.93</v>
      </c>
      <c r="G235" s="42">
        <f>G231+G227+G226+G223+G214+G228+G216</f>
        <v>2045.66</v>
      </c>
      <c r="H235" s="42">
        <f>H231+H227+H226+H223+H214+H228+H216</f>
        <v>4360.4399999999996</v>
      </c>
      <c r="I235" s="42">
        <f t="shared" ref="I235:N235" si="38">I231+I227+I226+I223+I214+I228+I216+I219</f>
        <v>4071.26</v>
      </c>
      <c r="J235" s="42">
        <f t="shared" si="38"/>
        <v>5235.93</v>
      </c>
      <c r="K235" s="42">
        <f t="shared" si="38"/>
        <v>5225.88</v>
      </c>
      <c r="L235" s="110">
        <f t="shared" si="38"/>
        <v>2727.6</v>
      </c>
      <c r="M235" s="42">
        <f t="shared" si="38"/>
        <v>2727.6</v>
      </c>
      <c r="N235" s="42">
        <f t="shared" si="38"/>
        <v>2727.6</v>
      </c>
      <c r="O235" s="6"/>
      <c r="P235" s="6"/>
      <c r="Q235" s="6"/>
    </row>
    <row r="236" spans="1:21" x14ac:dyDescent="0.25">
      <c r="A236" s="60"/>
      <c r="B236" s="242" t="s">
        <v>92</v>
      </c>
      <c r="C236" s="243"/>
      <c r="D236" s="244"/>
      <c r="E236" s="29"/>
      <c r="F236" s="42">
        <f t="shared" ref="F236:N236" si="39">F232+F230+F229+F225+F224+F222+F221+F218+F217+F215</f>
        <v>3989.3100000000004</v>
      </c>
      <c r="G236" s="42">
        <f t="shared" si="39"/>
        <v>4090.63</v>
      </c>
      <c r="H236" s="42">
        <f t="shared" si="39"/>
        <v>5624.74</v>
      </c>
      <c r="I236" s="42">
        <f t="shared" si="39"/>
        <v>6002.35</v>
      </c>
      <c r="J236" s="42">
        <f t="shared" si="39"/>
        <v>6674.73</v>
      </c>
      <c r="K236" s="42">
        <f t="shared" si="39"/>
        <v>6313.99</v>
      </c>
      <c r="L236" s="110">
        <f t="shared" si="39"/>
        <v>12052.96</v>
      </c>
      <c r="M236" s="42">
        <f t="shared" si="39"/>
        <v>11513.7</v>
      </c>
      <c r="N236" s="42">
        <f t="shared" si="39"/>
        <v>10651.58</v>
      </c>
      <c r="O236" s="6"/>
      <c r="P236" s="6"/>
      <c r="Q236" s="6"/>
    </row>
    <row r="237" spans="1:21" x14ac:dyDescent="0.25">
      <c r="A237" s="60"/>
      <c r="B237" s="257" t="s">
        <v>161</v>
      </c>
      <c r="C237" s="258"/>
      <c r="D237" s="259"/>
      <c r="E237" s="29"/>
      <c r="F237" s="42">
        <v>0</v>
      </c>
      <c r="G237" s="42">
        <v>0</v>
      </c>
      <c r="H237" s="42">
        <v>0</v>
      </c>
      <c r="I237" s="42">
        <v>0</v>
      </c>
      <c r="J237" s="43">
        <v>0</v>
      </c>
      <c r="K237" s="43">
        <v>0</v>
      </c>
      <c r="L237" s="110">
        <v>0</v>
      </c>
      <c r="M237" s="42">
        <v>0</v>
      </c>
      <c r="N237" s="42">
        <v>0</v>
      </c>
      <c r="O237" s="6"/>
      <c r="P237" s="6"/>
      <c r="Q237" s="6"/>
    </row>
    <row r="238" spans="1:21" x14ac:dyDescent="0.25">
      <c r="A238" s="82"/>
      <c r="B238" s="82"/>
      <c r="C238" s="82"/>
      <c r="D238" s="82"/>
      <c r="E238" s="82"/>
      <c r="F238" s="82"/>
      <c r="G238" s="82"/>
      <c r="H238" s="82"/>
      <c r="I238" s="82"/>
      <c r="J238" s="83">
        <f>J235+J236</f>
        <v>11910.66</v>
      </c>
      <c r="K238" s="83"/>
      <c r="L238" s="120"/>
      <c r="M238" s="82"/>
      <c r="N238" s="82"/>
      <c r="O238" s="8"/>
      <c r="P238" s="8"/>
      <c r="Q238" s="8"/>
      <c r="R238" s="8"/>
      <c r="S238" s="2"/>
      <c r="T238" s="2"/>
      <c r="U238" s="2"/>
    </row>
    <row r="239" spans="1:21" x14ac:dyDescent="0.25">
      <c r="A239" s="84"/>
      <c r="B239" s="17"/>
      <c r="C239" s="17"/>
      <c r="D239" s="17"/>
      <c r="E239" s="17"/>
      <c r="F239" s="17"/>
      <c r="G239" s="17"/>
      <c r="H239" s="17"/>
      <c r="I239" s="17"/>
      <c r="J239" s="18"/>
      <c r="K239" s="18"/>
      <c r="L239" s="104"/>
      <c r="M239" s="17"/>
      <c r="N239" s="17"/>
    </row>
    <row r="240" spans="1:21" ht="23.25" customHeight="1" x14ac:dyDescent="0.25">
      <c r="A240" s="29"/>
      <c r="B240" s="260" t="s">
        <v>309</v>
      </c>
      <c r="C240" s="260"/>
      <c r="D240" s="260"/>
      <c r="E240" s="260"/>
      <c r="F240" s="260"/>
      <c r="G240" s="260"/>
      <c r="H240" s="260"/>
      <c r="I240" s="260"/>
      <c r="J240" s="260"/>
      <c r="K240" s="260"/>
      <c r="L240" s="260"/>
      <c r="M240" s="260"/>
      <c r="N240" s="260"/>
      <c r="O240" s="11"/>
      <c r="P240" s="11"/>
      <c r="Q240" s="11"/>
      <c r="R240" s="6"/>
    </row>
    <row r="241" spans="1:18" ht="23.25" customHeight="1" x14ac:dyDescent="0.25">
      <c r="A241" s="90"/>
      <c r="B241" s="102" t="s">
        <v>297</v>
      </c>
      <c r="C241" s="248" t="s">
        <v>307</v>
      </c>
      <c r="D241" s="248"/>
      <c r="E241" s="248"/>
      <c r="F241" s="248"/>
      <c r="G241" s="248"/>
      <c r="H241" s="248"/>
      <c r="I241" s="248"/>
      <c r="J241" s="248"/>
      <c r="K241" s="248"/>
      <c r="L241" s="248"/>
      <c r="M241" s="248"/>
      <c r="N241" s="248"/>
      <c r="O241" s="11"/>
      <c r="P241" s="11"/>
      <c r="Q241" s="11"/>
      <c r="R241" s="6"/>
    </row>
    <row r="242" spans="1:18" ht="23.25" customHeight="1" x14ac:dyDescent="0.25">
      <c r="A242" s="90"/>
      <c r="B242" s="102" t="s">
        <v>299</v>
      </c>
      <c r="C242" s="248" t="s">
        <v>308</v>
      </c>
      <c r="D242" s="248"/>
      <c r="E242" s="248"/>
      <c r="F242" s="248"/>
      <c r="G242" s="248"/>
      <c r="H242" s="248"/>
      <c r="I242" s="248"/>
      <c r="J242" s="248"/>
      <c r="K242" s="248"/>
      <c r="L242" s="248"/>
      <c r="M242" s="248"/>
      <c r="N242" s="248"/>
      <c r="O242" s="11"/>
      <c r="P242" s="11"/>
      <c r="Q242" s="11"/>
      <c r="R242" s="6"/>
    </row>
    <row r="243" spans="1:18" ht="63" customHeight="1" x14ac:dyDescent="0.25">
      <c r="A243" s="203" t="s">
        <v>106</v>
      </c>
      <c r="B243" s="198" t="s">
        <v>0</v>
      </c>
      <c r="C243" s="198" t="s">
        <v>1</v>
      </c>
      <c r="D243" s="198" t="s">
        <v>2</v>
      </c>
      <c r="E243" s="198" t="s">
        <v>3</v>
      </c>
      <c r="F243" s="198" t="s">
        <v>288</v>
      </c>
      <c r="G243" s="198"/>
      <c r="H243" s="198"/>
      <c r="I243" s="198"/>
      <c r="J243" s="198"/>
      <c r="K243" s="198"/>
      <c r="L243" s="198"/>
      <c r="M243" s="198"/>
      <c r="N243" s="198"/>
      <c r="O243" s="4"/>
      <c r="P243" s="4"/>
      <c r="Q243" s="4"/>
      <c r="R243" s="6"/>
    </row>
    <row r="244" spans="1:18" x14ac:dyDescent="0.25">
      <c r="A244" s="205"/>
      <c r="B244" s="198"/>
      <c r="C244" s="198"/>
      <c r="D244" s="198"/>
      <c r="E244" s="198"/>
      <c r="F244" s="96">
        <v>2020</v>
      </c>
      <c r="G244" s="96">
        <v>2021</v>
      </c>
      <c r="H244" s="96">
        <v>2022</v>
      </c>
      <c r="I244" s="96">
        <v>2023</v>
      </c>
      <c r="J244" s="238">
        <v>2024</v>
      </c>
      <c r="K244" s="238"/>
      <c r="L244" s="116">
        <v>2025</v>
      </c>
      <c r="M244" s="96">
        <v>2026</v>
      </c>
      <c r="N244" s="96">
        <v>2027</v>
      </c>
      <c r="O244" s="6"/>
      <c r="P244" s="6"/>
      <c r="Q244" s="6"/>
      <c r="R244" s="6"/>
    </row>
    <row r="245" spans="1:18" ht="45" customHeight="1" x14ac:dyDescent="0.25">
      <c r="A245" s="215">
        <v>5</v>
      </c>
      <c r="B245" s="204" t="s">
        <v>107</v>
      </c>
      <c r="C245" s="204" t="s">
        <v>324</v>
      </c>
      <c r="D245" s="204" t="s">
        <v>260</v>
      </c>
      <c r="E245" s="133"/>
      <c r="F245" s="95" t="s">
        <v>162</v>
      </c>
      <c r="G245" s="95" t="s">
        <v>162</v>
      </c>
      <c r="H245" s="95" t="s">
        <v>162</v>
      </c>
      <c r="I245" s="95" t="s">
        <v>162</v>
      </c>
      <c r="J245" s="131" t="s">
        <v>160</v>
      </c>
      <c r="K245" s="95" t="s">
        <v>6</v>
      </c>
      <c r="L245" s="132" t="s">
        <v>160</v>
      </c>
      <c r="M245" s="95" t="s">
        <v>160</v>
      </c>
      <c r="N245" s="95" t="s">
        <v>160</v>
      </c>
      <c r="O245" s="187" t="s">
        <v>343</v>
      </c>
    </row>
    <row r="246" spans="1:18" ht="45" customHeight="1" x14ac:dyDescent="0.25">
      <c r="A246" s="217"/>
      <c r="B246" s="204"/>
      <c r="C246" s="204"/>
      <c r="D246" s="204"/>
      <c r="E246" s="29" t="s">
        <v>159</v>
      </c>
      <c r="F246" s="42">
        <f>F247+F248+F249</f>
        <v>38615.590000000004</v>
      </c>
      <c r="G246" s="42">
        <f t="shared" ref="G246:N246" si="40">G247+G248+G249</f>
        <v>43941.380000000005</v>
      </c>
      <c r="H246" s="42">
        <f t="shared" si="40"/>
        <v>49121.84</v>
      </c>
      <c r="I246" s="42">
        <f t="shared" si="40"/>
        <v>56304.799999999996</v>
      </c>
      <c r="J246" s="43">
        <f t="shared" si="40"/>
        <v>71348</v>
      </c>
      <c r="K246" s="43">
        <f t="shared" si="40"/>
        <v>68604.06</v>
      </c>
      <c r="L246" s="110">
        <f t="shared" si="40"/>
        <v>81167.569999999978</v>
      </c>
      <c r="M246" s="42">
        <f t="shared" si="40"/>
        <v>80430.62</v>
      </c>
      <c r="N246" s="42">
        <f t="shared" si="40"/>
        <v>81170.62999999999</v>
      </c>
      <c r="O246">
        <v>2.7</v>
      </c>
    </row>
    <row r="247" spans="1:18" ht="45" customHeight="1" x14ac:dyDescent="0.25">
      <c r="A247" s="217"/>
      <c r="B247" s="204"/>
      <c r="C247" s="204"/>
      <c r="D247" s="204"/>
      <c r="E247" s="29" t="s">
        <v>29</v>
      </c>
      <c r="F247" s="42">
        <f>F303</f>
        <v>0</v>
      </c>
      <c r="G247" s="42">
        <f t="shared" ref="G247:N247" si="41">G303</f>
        <v>21.6</v>
      </c>
      <c r="H247" s="42">
        <f t="shared" si="41"/>
        <v>0</v>
      </c>
      <c r="I247" s="42">
        <f t="shared" si="41"/>
        <v>24.44</v>
      </c>
      <c r="J247" s="43">
        <f t="shared" si="41"/>
        <v>0</v>
      </c>
      <c r="K247" s="43">
        <f t="shared" si="41"/>
        <v>0</v>
      </c>
      <c r="L247" s="110">
        <f t="shared" si="41"/>
        <v>0</v>
      </c>
      <c r="M247" s="42">
        <f t="shared" si="41"/>
        <v>0</v>
      </c>
      <c r="N247" s="42">
        <f t="shared" si="41"/>
        <v>0</v>
      </c>
    </row>
    <row r="248" spans="1:18" ht="45" customHeight="1" x14ac:dyDescent="0.25">
      <c r="A248" s="217"/>
      <c r="B248" s="204"/>
      <c r="C248" s="204"/>
      <c r="D248" s="204"/>
      <c r="E248" s="29" t="s">
        <v>10</v>
      </c>
      <c r="F248" s="42">
        <f>F304</f>
        <v>7002.3000000000011</v>
      </c>
      <c r="G248" s="42">
        <f t="shared" ref="G248:N248" si="42">G304</f>
        <v>9207.7000000000007</v>
      </c>
      <c r="H248" s="42">
        <f t="shared" si="42"/>
        <v>9713.6899999999987</v>
      </c>
      <c r="I248" s="42">
        <f t="shared" si="42"/>
        <v>13635.810000000001</v>
      </c>
      <c r="J248" s="43">
        <f t="shared" si="42"/>
        <v>20494.61</v>
      </c>
      <c r="K248" s="43">
        <f t="shared" si="42"/>
        <v>20286.169999999998</v>
      </c>
      <c r="L248" s="110">
        <f t="shared" si="42"/>
        <v>334.9</v>
      </c>
      <c r="M248" s="42">
        <f t="shared" si="42"/>
        <v>334.9</v>
      </c>
      <c r="N248" s="42">
        <f t="shared" si="42"/>
        <v>334.9</v>
      </c>
    </row>
    <row r="249" spans="1:18" ht="24.75" customHeight="1" x14ac:dyDescent="0.25">
      <c r="A249" s="217"/>
      <c r="B249" s="205"/>
      <c r="C249" s="204"/>
      <c r="D249" s="204"/>
      <c r="E249" s="29" t="s">
        <v>11</v>
      </c>
      <c r="F249" s="42">
        <f>F305</f>
        <v>31613.29</v>
      </c>
      <c r="G249" s="42">
        <f t="shared" ref="G249:N249" si="43">G305</f>
        <v>34712.080000000002</v>
      </c>
      <c r="H249" s="42">
        <f t="shared" si="43"/>
        <v>39408.15</v>
      </c>
      <c r="I249" s="42">
        <f t="shared" si="43"/>
        <v>42644.549999999996</v>
      </c>
      <c r="J249" s="43">
        <f t="shared" si="43"/>
        <v>50853.39</v>
      </c>
      <c r="K249" s="43">
        <f t="shared" si="43"/>
        <v>48317.89</v>
      </c>
      <c r="L249" s="110">
        <f t="shared" si="43"/>
        <v>80832.669999999984</v>
      </c>
      <c r="M249" s="42">
        <f t="shared" si="43"/>
        <v>80095.72</v>
      </c>
      <c r="N249" s="42">
        <f t="shared" si="43"/>
        <v>80835.73</v>
      </c>
    </row>
    <row r="250" spans="1:18" ht="38.25" customHeight="1" x14ac:dyDescent="0.25">
      <c r="A250" s="216"/>
      <c r="B250" s="62" t="s">
        <v>108</v>
      </c>
      <c r="C250" s="204"/>
      <c r="D250" s="204"/>
      <c r="E250" s="86"/>
      <c r="F250" s="77">
        <f>F251+F253+F254+F256+F258+F261+F262+F263+F264+F266+F267+F298+F299+F300</f>
        <v>38147.69</v>
      </c>
      <c r="G250" s="77">
        <f>G251+G253+G254+G256+G258+G261+G262+G263+G264+G266+G267+G298+G299+G300</f>
        <v>43308.280000000006</v>
      </c>
      <c r="H250" s="77">
        <f>H251+H253+H254+H256+H258+H261+H262+H263+H264+H266+H267+H298+H299+H300</f>
        <v>48256.80999999999</v>
      </c>
      <c r="I250" s="77">
        <f t="shared" ref="I250:N250" si="44">I251+I253+I254+I256+I258+I261+I262+I263+I264+I266+I267+I298+I299+I300+I252+I255+I257+I259+I260+I265</f>
        <v>55337.5</v>
      </c>
      <c r="J250" s="77">
        <f t="shared" si="44"/>
        <v>67856.599999999991</v>
      </c>
      <c r="K250" s="77">
        <f t="shared" si="44"/>
        <v>67467.48</v>
      </c>
      <c r="L250" s="118">
        <f t="shared" si="44"/>
        <v>77916.789999999994</v>
      </c>
      <c r="M250" s="77">
        <f t="shared" si="44"/>
        <v>77172.850000000006</v>
      </c>
      <c r="N250" s="77">
        <f t="shared" si="44"/>
        <v>77906.049999999988</v>
      </c>
    </row>
    <row r="251" spans="1:18" ht="58.5" customHeight="1" x14ac:dyDescent="0.25">
      <c r="A251" s="215" t="s">
        <v>219</v>
      </c>
      <c r="B251" s="203" t="s">
        <v>109</v>
      </c>
      <c r="C251" s="198"/>
      <c r="D251" s="203" t="s">
        <v>260</v>
      </c>
      <c r="E251" s="41" t="s">
        <v>11</v>
      </c>
      <c r="F251" s="77">
        <v>2525.35</v>
      </c>
      <c r="G251" s="77">
        <v>3041.03</v>
      </c>
      <c r="H251" s="77">
        <v>3117.68</v>
      </c>
      <c r="I251" s="77">
        <v>2802.21</v>
      </c>
      <c r="J251" s="78">
        <v>3004.7</v>
      </c>
      <c r="K251" s="78">
        <v>2910.64</v>
      </c>
      <c r="L251" s="118">
        <v>4786.8999999999996</v>
      </c>
      <c r="M251" s="118">
        <v>4713.3999999999996</v>
      </c>
      <c r="N251" s="118">
        <v>4786.8999999999996</v>
      </c>
    </row>
    <row r="252" spans="1:18" ht="58.5" customHeight="1" x14ac:dyDescent="0.25">
      <c r="A252" s="216"/>
      <c r="B252" s="205"/>
      <c r="C252" s="198"/>
      <c r="D252" s="205"/>
      <c r="E252" s="41" t="s">
        <v>10</v>
      </c>
      <c r="F252" s="77">
        <v>0</v>
      </c>
      <c r="G252" s="77">
        <v>0</v>
      </c>
      <c r="H252" s="77">
        <v>0</v>
      </c>
      <c r="I252" s="77">
        <v>766.57</v>
      </c>
      <c r="J252" s="78">
        <v>1088.08</v>
      </c>
      <c r="K252" s="78">
        <v>1088.08</v>
      </c>
      <c r="L252" s="118"/>
      <c r="M252" s="77"/>
      <c r="N252" s="77"/>
    </row>
    <row r="253" spans="1:18" ht="38.25" x14ac:dyDescent="0.25">
      <c r="A253" s="60" t="s">
        <v>220</v>
      </c>
      <c r="B253" s="62" t="s">
        <v>110</v>
      </c>
      <c r="C253" s="198"/>
      <c r="D253" s="62">
        <v>2021</v>
      </c>
      <c r="E253" s="41" t="s">
        <v>29</v>
      </c>
      <c r="F253" s="77"/>
      <c r="G253" s="77">
        <v>21.6</v>
      </c>
      <c r="H253" s="77"/>
      <c r="I253" s="77">
        <v>24.44</v>
      </c>
      <c r="J253" s="78"/>
      <c r="K253" s="78"/>
      <c r="L253" s="118"/>
      <c r="M253" s="77"/>
      <c r="N253" s="77"/>
    </row>
    <row r="254" spans="1:18" ht="53.25" customHeight="1" x14ac:dyDescent="0.25">
      <c r="A254" s="215" t="s">
        <v>221</v>
      </c>
      <c r="B254" s="203" t="s">
        <v>111</v>
      </c>
      <c r="C254" s="198"/>
      <c r="D254" s="198" t="s">
        <v>260</v>
      </c>
      <c r="E254" s="41" t="s">
        <v>11</v>
      </c>
      <c r="F254" s="77">
        <v>6431.75</v>
      </c>
      <c r="G254" s="77">
        <v>10822.73</v>
      </c>
      <c r="H254" s="77">
        <v>14424.53</v>
      </c>
      <c r="I254" s="77">
        <v>15311.41</v>
      </c>
      <c r="J254" s="78">
        <v>17934.53</v>
      </c>
      <c r="K254" s="78">
        <v>17722.990000000002</v>
      </c>
      <c r="L254" s="118">
        <v>21554.6</v>
      </c>
      <c r="M254" s="77">
        <v>21312.13</v>
      </c>
      <c r="N254" s="77">
        <v>21550.13</v>
      </c>
    </row>
    <row r="255" spans="1:18" ht="53.25" customHeight="1" x14ac:dyDescent="0.25">
      <c r="A255" s="216"/>
      <c r="B255" s="205"/>
      <c r="C255" s="198"/>
      <c r="D255" s="198"/>
      <c r="E255" s="41" t="s">
        <v>10</v>
      </c>
      <c r="F255" s="77">
        <v>0</v>
      </c>
      <c r="G255" s="77">
        <v>0</v>
      </c>
      <c r="H255" s="77">
        <v>0</v>
      </c>
      <c r="I255" s="77">
        <v>1673.18</v>
      </c>
      <c r="J255" s="78">
        <v>1590.32</v>
      </c>
      <c r="K255" s="78">
        <v>1590.32</v>
      </c>
      <c r="L255" s="118"/>
      <c r="M255" s="77"/>
      <c r="N255" s="77"/>
    </row>
    <row r="256" spans="1:18" ht="58.5" customHeight="1" x14ac:dyDescent="0.25">
      <c r="A256" s="215" t="s">
        <v>222</v>
      </c>
      <c r="B256" s="203" t="s">
        <v>112</v>
      </c>
      <c r="C256" s="198"/>
      <c r="D256" s="198"/>
      <c r="E256" s="41" t="s">
        <v>11</v>
      </c>
      <c r="F256" s="77">
        <v>6106.42</v>
      </c>
      <c r="G256" s="77">
        <v>6592.7</v>
      </c>
      <c r="H256" s="77">
        <v>5652.68</v>
      </c>
      <c r="I256" s="77">
        <v>6373.16</v>
      </c>
      <c r="J256" s="78">
        <v>7020.13</v>
      </c>
      <c r="K256" s="78">
        <v>6996.46</v>
      </c>
      <c r="L256" s="118">
        <v>10158.59</v>
      </c>
      <c r="M256" s="77">
        <v>10030.049999999999</v>
      </c>
      <c r="N256" s="77">
        <v>10153.74</v>
      </c>
    </row>
    <row r="257" spans="1:15" ht="58.5" customHeight="1" x14ac:dyDescent="0.25">
      <c r="A257" s="216"/>
      <c r="B257" s="205"/>
      <c r="C257" s="198"/>
      <c r="D257" s="198"/>
      <c r="E257" s="41" t="s">
        <v>10</v>
      </c>
      <c r="F257" s="77">
        <v>0</v>
      </c>
      <c r="G257" s="77">
        <v>0</v>
      </c>
      <c r="H257" s="77">
        <v>0</v>
      </c>
      <c r="I257" s="77">
        <v>431.5</v>
      </c>
      <c r="J257" s="78">
        <v>615.74</v>
      </c>
      <c r="K257" s="78">
        <v>615.74</v>
      </c>
      <c r="L257" s="118"/>
      <c r="M257" s="77"/>
      <c r="N257" s="77"/>
    </row>
    <row r="258" spans="1:15" ht="48.75" customHeight="1" x14ac:dyDescent="0.25">
      <c r="A258" s="215" t="s">
        <v>223</v>
      </c>
      <c r="B258" s="203" t="s">
        <v>113</v>
      </c>
      <c r="C258" s="198"/>
      <c r="D258" s="198"/>
      <c r="E258" s="41" t="s">
        <v>11</v>
      </c>
      <c r="F258" s="77">
        <v>6259.3</v>
      </c>
      <c r="G258" s="77">
        <v>5493.62</v>
      </c>
      <c r="H258" s="77">
        <v>7517.78</v>
      </c>
      <c r="I258" s="77">
        <v>6220.64</v>
      </c>
      <c r="J258" s="78">
        <v>5818.54</v>
      </c>
      <c r="K258" s="78">
        <v>5818.54</v>
      </c>
      <c r="L258" s="118">
        <v>14289.42</v>
      </c>
      <c r="M258" s="77">
        <v>14179.25</v>
      </c>
      <c r="N258" s="77">
        <v>14288.85</v>
      </c>
    </row>
    <row r="259" spans="1:15" ht="48.75" customHeight="1" x14ac:dyDescent="0.25">
      <c r="A259" s="216"/>
      <c r="B259" s="205"/>
      <c r="C259" s="198"/>
      <c r="D259" s="198"/>
      <c r="E259" s="41" t="s">
        <v>10</v>
      </c>
      <c r="F259" s="77">
        <v>0</v>
      </c>
      <c r="G259" s="77">
        <v>0</v>
      </c>
      <c r="H259" s="77">
        <v>0</v>
      </c>
      <c r="I259" s="77">
        <v>2962.86</v>
      </c>
      <c r="J259" s="78">
        <v>6633.66</v>
      </c>
      <c r="K259" s="78">
        <v>6633.66</v>
      </c>
      <c r="L259" s="118"/>
      <c r="M259" s="77"/>
      <c r="N259" s="77"/>
    </row>
    <row r="260" spans="1:15" ht="48.75" customHeight="1" x14ac:dyDescent="0.25">
      <c r="A260" s="215" t="s">
        <v>224</v>
      </c>
      <c r="B260" s="203" t="s">
        <v>114</v>
      </c>
      <c r="C260" s="198"/>
      <c r="D260" s="198"/>
      <c r="E260" s="41" t="s">
        <v>10</v>
      </c>
      <c r="F260" s="77">
        <v>0</v>
      </c>
      <c r="G260" s="77">
        <v>0</v>
      </c>
      <c r="H260" s="77">
        <v>0</v>
      </c>
      <c r="I260" s="77">
        <v>7452.47</v>
      </c>
      <c r="J260" s="78"/>
      <c r="K260" s="78"/>
      <c r="L260" s="118"/>
      <c r="M260" s="77"/>
      <c r="N260" s="77"/>
    </row>
    <row r="261" spans="1:15" ht="50.25" customHeight="1" x14ac:dyDescent="0.25">
      <c r="A261" s="216"/>
      <c r="B261" s="204"/>
      <c r="C261" s="198"/>
      <c r="D261" s="198"/>
      <c r="E261" s="41" t="s">
        <v>11</v>
      </c>
      <c r="F261" s="77">
        <v>9838.7099999999991</v>
      </c>
      <c r="G261" s="77">
        <v>7954.82</v>
      </c>
      <c r="H261" s="77">
        <v>4531.7</v>
      </c>
      <c r="I261" s="77">
        <v>6923.4</v>
      </c>
      <c r="J261" s="78">
        <v>8997.64</v>
      </c>
      <c r="K261" s="78">
        <v>8943.08</v>
      </c>
      <c r="L261" s="118">
        <v>21205.67</v>
      </c>
      <c r="M261" s="77">
        <v>21056.47</v>
      </c>
      <c r="N261" s="77">
        <v>21204.87</v>
      </c>
    </row>
    <row r="262" spans="1:15" ht="30" customHeight="1" x14ac:dyDescent="0.25">
      <c r="A262" s="215" t="s">
        <v>225</v>
      </c>
      <c r="B262" s="205"/>
      <c r="C262" s="198"/>
      <c r="D262" s="198"/>
      <c r="E262" s="41" t="s">
        <v>10</v>
      </c>
      <c r="F262" s="77">
        <v>4873.8100000000004</v>
      </c>
      <c r="G262" s="77">
        <v>8139.3</v>
      </c>
      <c r="H262" s="77">
        <v>9372.0499999999993</v>
      </c>
      <c r="I262" s="77">
        <v>0</v>
      </c>
      <c r="J262" s="78">
        <v>9787.16</v>
      </c>
      <c r="K262" s="78">
        <v>9787.16</v>
      </c>
      <c r="L262" s="118">
        <v>0</v>
      </c>
      <c r="M262" s="77">
        <v>0</v>
      </c>
      <c r="N262" s="77"/>
    </row>
    <row r="263" spans="1:15" ht="25.5" customHeight="1" x14ac:dyDescent="0.25">
      <c r="A263" s="216"/>
      <c r="B263" s="85" t="s">
        <v>34</v>
      </c>
      <c r="C263" s="198"/>
      <c r="D263" s="62" t="s">
        <v>264</v>
      </c>
      <c r="E263" s="41" t="s">
        <v>11</v>
      </c>
      <c r="F263" s="77">
        <v>0</v>
      </c>
      <c r="G263" s="77">
        <v>251.68</v>
      </c>
      <c r="H263" s="77">
        <v>289.83999999999997</v>
      </c>
      <c r="I263" s="77">
        <v>0</v>
      </c>
      <c r="J263" s="78">
        <v>0</v>
      </c>
      <c r="K263" s="78"/>
      <c r="L263" s="118">
        <v>0</v>
      </c>
      <c r="M263" s="77">
        <v>0</v>
      </c>
      <c r="N263" s="77"/>
    </row>
    <row r="264" spans="1:15" ht="48" customHeight="1" x14ac:dyDescent="0.25">
      <c r="A264" s="215" t="s">
        <v>226</v>
      </c>
      <c r="B264" s="203" t="s">
        <v>115</v>
      </c>
      <c r="C264" s="198"/>
      <c r="D264" s="203" t="s">
        <v>261</v>
      </c>
      <c r="E264" s="41" t="s">
        <v>11</v>
      </c>
      <c r="F264" s="77">
        <v>0</v>
      </c>
      <c r="G264" s="77">
        <v>0</v>
      </c>
      <c r="H264" s="77">
        <v>3277.85</v>
      </c>
      <c r="I264" s="77">
        <v>4158.63</v>
      </c>
      <c r="J264" s="78">
        <v>4920.8500000000004</v>
      </c>
      <c r="K264" s="78">
        <v>4915.5600000000004</v>
      </c>
      <c r="L264" s="118">
        <v>5921.61</v>
      </c>
      <c r="M264" s="77">
        <v>5881.55</v>
      </c>
      <c r="N264" s="77">
        <v>5921.56</v>
      </c>
    </row>
    <row r="265" spans="1:15" ht="48" customHeight="1" x14ac:dyDescent="0.25">
      <c r="A265" s="216"/>
      <c r="B265" s="205"/>
      <c r="C265" s="198"/>
      <c r="D265" s="205"/>
      <c r="E265" s="41" t="s">
        <v>10</v>
      </c>
      <c r="F265" s="77">
        <v>0</v>
      </c>
      <c r="G265" s="77">
        <v>0</v>
      </c>
      <c r="H265" s="77">
        <v>0</v>
      </c>
      <c r="I265" s="77">
        <v>237.03</v>
      </c>
      <c r="J265" s="78">
        <v>445.25</v>
      </c>
      <c r="K265" s="78">
        <v>445.25</v>
      </c>
      <c r="L265" s="118"/>
      <c r="M265" s="77"/>
      <c r="N265" s="77"/>
    </row>
    <row r="266" spans="1:15" ht="36" customHeight="1" x14ac:dyDescent="0.25">
      <c r="A266" s="215" t="s">
        <v>228</v>
      </c>
      <c r="B266" s="203" t="s">
        <v>116</v>
      </c>
      <c r="C266" s="198"/>
      <c r="D266" s="198">
        <v>2019</v>
      </c>
      <c r="E266" s="41" t="s">
        <v>10</v>
      </c>
      <c r="F266" s="77">
        <v>0</v>
      </c>
      <c r="G266" s="77">
        <v>0</v>
      </c>
      <c r="H266" s="77">
        <v>0</v>
      </c>
      <c r="I266" s="77">
        <v>0</v>
      </c>
      <c r="J266" s="78">
        <v>0</v>
      </c>
      <c r="K266" s="78"/>
      <c r="L266" s="118">
        <v>0</v>
      </c>
      <c r="M266" s="77">
        <v>0</v>
      </c>
      <c r="N266" s="77"/>
    </row>
    <row r="267" spans="1:15" ht="23.25" customHeight="1" x14ac:dyDescent="0.25">
      <c r="A267" s="216"/>
      <c r="B267" s="205"/>
      <c r="C267" s="198"/>
      <c r="D267" s="198"/>
      <c r="E267" s="41" t="s">
        <v>11</v>
      </c>
      <c r="F267" s="77">
        <v>0</v>
      </c>
      <c r="G267" s="77">
        <v>0</v>
      </c>
      <c r="H267" s="77">
        <v>0</v>
      </c>
      <c r="I267" s="77">
        <v>0</v>
      </c>
      <c r="J267" s="78">
        <v>0</v>
      </c>
      <c r="K267" s="78"/>
      <c r="L267" s="118">
        <v>0</v>
      </c>
      <c r="M267" s="77">
        <v>0</v>
      </c>
      <c r="N267" s="77"/>
    </row>
    <row r="268" spans="1:15" ht="92.25" customHeight="1" x14ac:dyDescent="0.25">
      <c r="A268" s="60" t="s">
        <v>227</v>
      </c>
      <c r="B268" s="62" t="s">
        <v>117</v>
      </c>
      <c r="C268" s="198"/>
      <c r="D268" s="62" t="s">
        <v>260</v>
      </c>
      <c r="E268" s="41" t="s">
        <v>10</v>
      </c>
      <c r="F268" s="77">
        <v>62.11</v>
      </c>
      <c r="G268" s="77">
        <v>63</v>
      </c>
      <c r="H268" s="77">
        <v>64.41</v>
      </c>
      <c r="I268" s="77">
        <v>63.8</v>
      </c>
      <c r="J268" s="78">
        <v>68.099999999999994</v>
      </c>
      <c r="K268" s="78">
        <v>67.5</v>
      </c>
      <c r="L268" s="118">
        <v>67.599999999999994</v>
      </c>
      <c r="M268" s="77">
        <v>67.599999999999994</v>
      </c>
      <c r="N268" s="77">
        <v>67.599999999999994</v>
      </c>
      <c r="O268">
        <v>0.1</v>
      </c>
    </row>
    <row r="269" spans="1:15" ht="61.5" customHeight="1" x14ac:dyDescent="0.25">
      <c r="A269" s="60" t="s">
        <v>229</v>
      </c>
      <c r="B269" s="62" t="s">
        <v>118</v>
      </c>
      <c r="C269" s="198"/>
      <c r="D269" s="62" t="s">
        <v>264</v>
      </c>
      <c r="E269" s="41" t="s">
        <v>10</v>
      </c>
      <c r="F269" s="77"/>
      <c r="G269" s="77">
        <v>22.6</v>
      </c>
      <c r="H269" s="77">
        <v>24</v>
      </c>
      <c r="I269" s="77">
        <v>23.3</v>
      </c>
      <c r="J269" s="78">
        <v>23.3</v>
      </c>
      <c r="K269" s="78">
        <v>21.6</v>
      </c>
      <c r="L269" s="118">
        <v>24.3</v>
      </c>
      <c r="M269" s="77">
        <v>24.3</v>
      </c>
      <c r="N269" s="77">
        <v>24.3</v>
      </c>
      <c r="O269">
        <v>2.6</v>
      </c>
    </row>
    <row r="270" spans="1:15" ht="45.75" customHeight="1" x14ac:dyDescent="0.25">
      <c r="A270" s="63" t="s">
        <v>230</v>
      </c>
      <c r="B270" s="87" t="s">
        <v>119</v>
      </c>
      <c r="C270" s="198" t="s">
        <v>324</v>
      </c>
      <c r="D270" s="198" t="s">
        <v>260</v>
      </c>
      <c r="E270" s="254" t="s">
        <v>11</v>
      </c>
      <c r="F270" s="80">
        <f>F271+F272+F273+F274+F275+F276+F277</f>
        <v>102.64</v>
      </c>
      <c r="G270" s="80">
        <f t="shared" ref="G270:N270" si="45">G271+G272+G273+G274+G275+G276+G277</f>
        <v>175.57999999999998</v>
      </c>
      <c r="H270" s="80">
        <f t="shared" si="45"/>
        <v>210.57999999999998</v>
      </c>
      <c r="I270" s="80">
        <f t="shared" si="45"/>
        <v>210.57999999999998</v>
      </c>
      <c r="J270" s="81">
        <f t="shared" si="45"/>
        <v>254.57999999999998</v>
      </c>
      <c r="K270" s="81">
        <f t="shared" si="45"/>
        <v>254.57999999999998</v>
      </c>
      <c r="L270" s="119">
        <f t="shared" si="45"/>
        <v>795.66</v>
      </c>
      <c r="M270" s="80">
        <f t="shared" si="45"/>
        <v>795.66</v>
      </c>
      <c r="N270" s="80">
        <f t="shared" si="45"/>
        <v>795.66</v>
      </c>
    </row>
    <row r="271" spans="1:15" ht="78" customHeight="1" x14ac:dyDescent="0.25">
      <c r="A271" s="60" t="s">
        <v>231</v>
      </c>
      <c r="B271" s="62" t="s">
        <v>120</v>
      </c>
      <c r="C271" s="198"/>
      <c r="D271" s="198"/>
      <c r="E271" s="255"/>
      <c r="F271" s="77">
        <v>102.64</v>
      </c>
      <c r="G271" s="77">
        <v>67.56</v>
      </c>
      <c r="H271" s="77">
        <v>139.46</v>
      </c>
      <c r="I271" s="77">
        <v>154.69999999999999</v>
      </c>
      <c r="J271" s="78">
        <v>165.8</v>
      </c>
      <c r="K271" s="78">
        <v>165.8</v>
      </c>
      <c r="L271" s="118">
        <v>286.66000000000003</v>
      </c>
      <c r="M271" s="118">
        <v>286.66000000000003</v>
      </c>
      <c r="N271" s="118">
        <v>286.66000000000003</v>
      </c>
    </row>
    <row r="272" spans="1:15" ht="57.75" customHeight="1" x14ac:dyDescent="0.25">
      <c r="A272" s="60" t="s">
        <v>232</v>
      </c>
      <c r="B272" s="62" t="s">
        <v>121</v>
      </c>
      <c r="C272" s="198"/>
      <c r="D272" s="62" t="s">
        <v>279</v>
      </c>
      <c r="E272" s="255"/>
      <c r="F272" s="77"/>
      <c r="G272" s="77"/>
      <c r="H272" s="77">
        <v>0.7</v>
      </c>
      <c r="I272" s="77"/>
      <c r="J272" s="78">
        <v>32.58</v>
      </c>
      <c r="K272" s="78">
        <v>32.58</v>
      </c>
      <c r="L272" s="118">
        <v>325.10000000000002</v>
      </c>
      <c r="M272" s="118">
        <v>325.10000000000002</v>
      </c>
      <c r="N272" s="118">
        <v>325.10000000000002</v>
      </c>
    </row>
    <row r="273" spans="1:14" ht="111" customHeight="1" x14ac:dyDescent="0.25">
      <c r="A273" s="60" t="s">
        <v>233</v>
      </c>
      <c r="B273" s="62" t="s">
        <v>122</v>
      </c>
      <c r="C273" s="198"/>
      <c r="D273" s="198">
        <v>2023</v>
      </c>
      <c r="E273" s="255"/>
      <c r="F273" s="77"/>
      <c r="G273" s="77"/>
      <c r="H273" s="77"/>
      <c r="I273" s="77"/>
      <c r="J273" s="78">
        <v>3</v>
      </c>
      <c r="K273" s="78">
        <v>3</v>
      </c>
      <c r="L273" s="118">
        <v>3</v>
      </c>
      <c r="M273" s="118">
        <v>3</v>
      </c>
      <c r="N273" s="118">
        <v>3</v>
      </c>
    </row>
    <row r="274" spans="1:14" ht="75.75" customHeight="1" x14ac:dyDescent="0.25">
      <c r="A274" s="60" t="s">
        <v>234</v>
      </c>
      <c r="B274" s="62" t="s">
        <v>123</v>
      </c>
      <c r="C274" s="198"/>
      <c r="D274" s="198"/>
      <c r="E274" s="255"/>
      <c r="F274" s="77"/>
      <c r="G274" s="77"/>
      <c r="H274" s="77"/>
      <c r="I274" s="77"/>
      <c r="J274" s="78">
        <v>3</v>
      </c>
      <c r="K274" s="78">
        <v>3</v>
      </c>
      <c r="L274" s="118">
        <v>4.5</v>
      </c>
      <c r="M274" s="118">
        <v>4.5</v>
      </c>
      <c r="N274" s="118">
        <v>4.5</v>
      </c>
    </row>
    <row r="275" spans="1:14" ht="51" x14ac:dyDescent="0.25">
      <c r="A275" s="60" t="s">
        <v>235</v>
      </c>
      <c r="B275" s="62" t="s">
        <v>124</v>
      </c>
      <c r="C275" s="198"/>
      <c r="D275" s="62">
        <v>2019</v>
      </c>
      <c r="E275" s="255"/>
      <c r="F275" s="77"/>
      <c r="G275" s="77"/>
      <c r="H275" s="77"/>
      <c r="I275" s="77"/>
      <c r="J275" s="78"/>
      <c r="K275" s="78"/>
      <c r="L275" s="118">
        <v>0</v>
      </c>
      <c r="M275" s="118">
        <v>0</v>
      </c>
      <c r="N275" s="118">
        <v>0</v>
      </c>
    </row>
    <row r="276" spans="1:14" ht="69.75" customHeight="1" x14ac:dyDescent="0.25">
      <c r="A276" s="60" t="s">
        <v>236</v>
      </c>
      <c r="B276" s="62" t="s">
        <v>125</v>
      </c>
      <c r="C276" s="198"/>
      <c r="D276" s="62" t="s">
        <v>264</v>
      </c>
      <c r="E276" s="255"/>
      <c r="F276" s="77"/>
      <c r="G276" s="77">
        <v>108.02</v>
      </c>
      <c r="H276" s="77">
        <v>70.42</v>
      </c>
      <c r="I276" s="77">
        <v>55.88</v>
      </c>
      <c r="J276" s="78">
        <v>50.2</v>
      </c>
      <c r="K276" s="78">
        <v>50.2</v>
      </c>
      <c r="L276" s="118">
        <v>176.4</v>
      </c>
      <c r="M276" s="118">
        <v>176.4</v>
      </c>
      <c r="N276" s="118">
        <v>176.4</v>
      </c>
    </row>
    <row r="277" spans="1:14" ht="71.25" customHeight="1" x14ac:dyDescent="0.25">
      <c r="A277" s="60" t="s">
        <v>237</v>
      </c>
      <c r="B277" s="62" t="s">
        <v>126</v>
      </c>
      <c r="C277" s="198"/>
      <c r="D277" s="62">
        <v>2023</v>
      </c>
      <c r="E277" s="256"/>
      <c r="F277" s="77"/>
      <c r="G277" s="77"/>
      <c r="H277" s="77"/>
      <c r="I277" s="77"/>
      <c r="J277" s="78"/>
      <c r="K277" s="78"/>
      <c r="L277" s="118">
        <v>0</v>
      </c>
      <c r="M277" s="78">
        <v>0</v>
      </c>
      <c r="N277" s="78"/>
    </row>
    <row r="278" spans="1:14" ht="71.25" customHeight="1" x14ac:dyDescent="0.25">
      <c r="A278" s="63" t="s">
        <v>238</v>
      </c>
      <c r="B278" s="87" t="s">
        <v>127</v>
      </c>
      <c r="C278" s="198" t="s">
        <v>283</v>
      </c>
      <c r="D278" s="62" t="s">
        <v>260</v>
      </c>
      <c r="E278" s="235" t="s">
        <v>11</v>
      </c>
      <c r="F278" s="80">
        <f>F279+F280+F281+F282+F283+F284+F285+F286+F287+F288+F289+F290</f>
        <v>137.99</v>
      </c>
      <c r="G278" s="80">
        <f t="shared" ref="G278:N278" si="46">G279+G280+G281+G282+G283+G284+G285+G286+G287+G288+G289+G290</f>
        <v>50</v>
      </c>
      <c r="H278" s="80">
        <f t="shared" si="46"/>
        <v>50</v>
      </c>
      <c r="I278" s="80">
        <f t="shared" si="46"/>
        <v>250</v>
      </c>
      <c r="J278" s="81">
        <f t="shared" si="46"/>
        <v>227</v>
      </c>
      <c r="K278" s="81">
        <f t="shared" si="46"/>
        <v>227</v>
      </c>
      <c r="L278" s="119">
        <f t="shared" si="46"/>
        <v>220</v>
      </c>
      <c r="M278" s="80">
        <f t="shared" si="46"/>
        <v>220</v>
      </c>
      <c r="N278" s="80">
        <f t="shared" si="46"/>
        <v>220</v>
      </c>
    </row>
    <row r="279" spans="1:14" x14ac:dyDescent="0.25">
      <c r="A279" s="60" t="s">
        <v>239</v>
      </c>
      <c r="B279" s="62" t="s">
        <v>128</v>
      </c>
      <c r="C279" s="198"/>
      <c r="D279" s="62" t="s">
        <v>260</v>
      </c>
      <c r="E279" s="236"/>
      <c r="F279" s="77">
        <v>17.989999999999998</v>
      </c>
      <c r="G279" s="77">
        <v>10</v>
      </c>
      <c r="H279" s="77">
        <v>15</v>
      </c>
      <c r="I279" s="77">
        <v>14.68</v>
      </c>
      <c r="J279" s="78">
        <v>20</v>
      </c>
      <c r="K279" s="78">
        <v>20</v>
      </c>
      <c r="L279" s="118">
        <v>30</v>
      </c>
      <c r="M279" s="118">
        <v>30</v>
      </c>
      <c r="N279" s="118">
        <v>30</v>
      </c>
    </row>
    <row r="280" spans="1:14" ht="38.25" x14ac:dyDescent="0.25">
      <c r="A280" s="60" t="s">
        <v>240</v>
      </c>
      <c r="B280" s="62" t="s">
        <v>129</v>
      </c>
      <c r="C280" s="198"/>
      <c r="D280" s="62">
        <v>2019</v>
      </c>
      <c r="E280" s="236"/>
      <c r="F280" s="77"/>
      <c r="G280" s="77"/>
      <c r="H280" s="77"/>
      <c r="I280" s="77"/>
      <c r="J280" s="78"/>
      <c r="K280" s="78"/>
      <c r="L280" s="118">
        <v>0</v>
      </c>
      <c r="M280" s="118">
        <v>0</v>
      </c>
      <c r="N280" s="118">
        <v>0</v>
      </c>
    </row>
    <row r="281" spans="1:14" ht="35.25" customHeight="1" x14ac:dyDescent="0.25">
      <c r="A281" s="60" t="s">
        <v>241</v>
      </c>
      <c r="B281" s="62" t="s">
        <v>130</v>
      </c>
      <c r="C281" s="198"/>
      <c r="D281" s="62" t="s">
        <v>280</v>
      </c>
      <c r="E281" s="236"/>
      <c r="F281" s="77"/>
      <c r="G281" s="77">
        <v>25</v>
      </c>
      <c r="H281" s="77"/>
      <c r="I281" s="77">
        <v>7.5</v>
      </c>
      <c r="J281" s="78"/>
      <c r="K281" s="78"/>
      <c r="L281" s="118">
        <v>30</v>
      </c>
      <c r="M281" s="118">
        <v>30</v>
      </c>
      <c r="N281" s="118">
        <v>30</v>
      </c>
    </row>
    <row r="282" spans="1:14" ht="39" customHeight="1" x14ac:dyDescent="0.25">
      <c r="A282" s="60" t="s">
        <v>242</v>
      </c>
      <c r="B282" s="62" t="s">
        <v>131</v>
      </c>
      <c r="C282" s="198"/>
      <c r="D282" s="62">
        <v>2022</v>
      </c>
      <c r="E282" s="236"/>
      <c r="F282" s="77"/>
      <c r="G282" s="77"/>
      <c r="H282" s="77">
        <v>5</v>
      </c>
      <c r="I282" s="77"/>
      <c r="J282" s="78">
        <v>20</v>
      </c>
      <c r="K282" s="78">
        <v>20</v>
      </c>
      <c r="L282" s="118">
        <v>20</v>
      </c>
      <c r="M282" s="118">
        <v>20</v>
      </c>
      <c r="N282" s="118">
        <v>20</v>
      </c>
    </row>
    <row r="283" spans="1:14" ht="24" customHeight="1" x14ac:dyDescent="0.25">
      <c r="A283" s="60" t="s">
        <v>243</v>
      </c>
      <c r="B283" s="62" t="s">
        <v>132</v>
      </c>
      <c r="C283" s="198"/>
      <c r="D283" s="62">
        <v>2023</v>
      </c>
      <c r="E283" s="236"/>
      <c r="F283" s="77"/>
      <c r="G283" s="77"/>
      <c r="H283" s="77"/>
      <c r="I283" s="77">
        <v>17</v>
      </c>
      <c r="J283" s="78">
        <v>15</v>
      </c>
      <c r="K283" s="78">
        <v>15</v>
      </c>
      <c r="L283" s="118">
        <v>30</v>
      </c>
      <c r="M283" s="118">
        <v>30</v>
      </c>
      <c r="N283" s="118">
        <v>30</v>
      </c>
    </row>
    <row r="284" spans="1:14" ht="38.25" x14ac:dyDescent="0.25">
      <c r="A284" s="60" t="s">
        <v>244</v>
      </c>
      <c r="B284" s="62" t="s">
        <v>312</v>
      </c>
      <c r="C284" s="198"/>
      <c r="D284" s="62">
        <v>2019</v>
      </c>
      <c r="E284" s="236"/>
      <c r="F284" s="77"/>
      <c r="G284" s="77"/>
      <c r="H284" s="77"/>
      <c r="I284" s="77">
        <v>20</v>
      </c>
      <c r="J284" s="78"/>
      <c r="K284" s="78"/>
      <c r="L284" s="118">
        <v>0</v>
      </c>
      <c r="M284" s="118">
        <v>0</v>
      </c>
      <c r="N284" s="118">
        <v>0</v>
      </c>
    </row>
    <row r="285" spans="1:14" ht="25.5" x14ac:dyDescent="0.25">
      <c r="A285" s="60" t="s">
        <v>245</v>
      </c>
      <c r="B285" s="62" t="s">
        <v>133</v>
      </c>
      <c r="C285" s="198"/>
      <c r="D285" s="62" t="s">
        <v>281</v>
      </c>
      <c r="E285" s="236"/>
      <c r="F285" s="77">
        <v>110</v>
      </c>
      <c r="G285" s="77"/>
      <c r="H285" s="77"/>
      <c r="I285" s="77"/>
      <c r="J285" s="78">
        <v>100</v>
      </c>
      <c r="K285" s="78">
        <v>100</v>
      </c>
      <c r="L285" s="118">
        <v>0</v>
      </c>
      <c r="M285" s="118">
        <v>0</v>
      </c>
      <c r="N285" s="118">
        <v>0</v>
      </c>
    </row>
    <row r="286" spans="1:14" ht="35.25" customHeight="1" x14ac:dyDescent="0.25">
      <c r="A286" s="60" t="s">
        <v>246</v>
      </c>
      <c r="B286" s="62" t="s">
        <v>134</v>
      </c>
      <c r="C286" s="198"/>
      <c r="D286" s="62" t="s">
        <v>260</v>
      </c>
      <c r="E286" s="236"/>
      <c r="F286" s="77">
        <v>10</v>
      </c>
      <c r="G286" s="77">
        <v>15</v>
      </c>
      <c r="H286" s="77">
        <v>19</v>
      </c>
      <c r="I286" s="77">
        <v>30</v>
      </c>
      <c r="J286" s="78">
        <v>30</v>
      </c>
      <c r="K286" s="78">
        <v>30</v>
      </c>
      <c r="L286" s="118">
        <v>30</v>
      </c>
      <c r="M286" s="118">
        <v>30</v>
      </c>
      <c r="N286" s="118">
        <v>30</v>
      </c>
    </row>
    <row r="287" spans="1:14" x14ac:dyDescent="0.25">
      <c r="A287" s="60" t="s">
        <v>247</v>
      </c>
      <c r="B287" s="62" t="s">
        <v>135</v>
      </c>
      <c r="C287" s="198"/>
      <c r="D287" s="62" t="s">
        <v>282</v>
      </c>
      <c r="E287" s="236"/>
      <c r="F287" s="77"/>
      <c r="G287" s="77"/>
      <c r="H287" s="77">
        <v>11</v>
      </c>
      <c r="I287" s="77">
        <v>10</v>
      </c>
      <c r="J287" s="78">
        <v>12</v>
      </c>
      <c r="K287" s="78">
        <v>12</v>
      </c>
      <c r="L287" s="118">
        <v>30</v>
      </c>
      <c r="M287" s="118">
        <v>30</v>
      </c>
      <c r="N287" s="118">
        <v>30</v>
      </c>
    </row>
    <row r="288" spans="1:14" ht="50.25" customHeight="1" x14ac:dyDescent="0.25">
      <c r="A288" s="60" t="s">
        <v>248</v>
      </c>
      <c r="B288" s="62" t="s">
        <v>136</v>
      </c>
      <c r="C288" s="198"/>
      <c r="D288" s="198">
        <v>2023</v>
      </c>
      <c r="E288" s="236"/>
      <c r="F288" s="77"/>
      <c r="G288" s="77"/>
      <c r="H288" s="77"/>
      <c r="I288" s="77"/>
      <c r="J288" s="78"/>
      <c r="K288" s="78"/>
      <c r="L288" s="118">
        <v>0</v>
      </c>
      <c r="M288" s="118">
        <v>0</v>
      </c>
      <c r="N288" s="118">
        <v>0</v>
      </c>
    </row>
    <row r="289" spans="1:14" ht="48" customHeight="1" x14ac:dyDescent="0.25">
      <c r="A289" s="60" t="s">
        <v>249</v>
      </c>
      <c r="B289" s="62" t="s">
        <v>313</v>
      </c>
      <c r="C289" s="198"/>
      <c r="D289" s="198"/>
      <c r="E289" s="236"/>
      <c r="F289" s="77"/>
      <c r="G289" s="77"/>
      <c r="H289" s="77"/>
      <c r="I289" s="77">
        <v>100.82</v>
      </c>
      <c r="J289" s="78"/>
      <c r="K289" s="78"/>
      <c r="L289" s="118">
        <v>0</v>
      </c>
      <c r="M289" s="118">
        <v>0</v>
      </c>
      <c r="N289" s="118">
        <v>0</v>
      </c>
    </row>
    <row r="290" spans="1:14" ht="25.5" x14ac:dyDescent="0.25">
      <c r="A290" s="60" t="s">
        <v>250</v>
      </c>
      <c r="B290" s="62" t="s">
        <v>137</v>
      </c>
      <c r="C290" s="198"/>
      <c r="D290" s="198"/>
      <c r="E290" s="237"/>
      <c r="F290" s="77"/>
      <c r="G290" s="77"/>
      <c r="H290" s="77"/>
      <c r="I290" s="77">
        <v>50</v>
      </c>
      <c r="J290" s="78">
        <v>30</v>
      </c>
      <c r="K290" s="78">
        <v>30</v>
      </c>
      <c r="L290" s="118">
        <v>50</v>
      </c>
      <c r="M290" s="118">
        <v>50</v>
      </c>
      <c r="N290" s="118">
        <v>50</v>
      </c>
    </row>
    <row r="291" spans="1:14" ht="51" customHeight="1" x14ac:dyDescent="0.25">
      <c r="A291" s="60" t="s">
        <v>251</v>
      </c>
      <c r="B291" s="87" t="s">
        <v>138</v>
      </c>
      <c r="C291" s="87" t="s">
        <v>323</v>
      </c>
      <c r="D291" s="87" t="s">
        <v>260</v>
      </c>
      <c r="E291" s="87" t="s">
        <v>11</v>
      </c>
      <c r="F291" s="80">
        <v>88</v>
      </c>
      <c r="G291" s="80">
        <v>174</v>
      </c>
      <c r="H291" s="80">
        <v>100</v>
      </c>
      <c r="I291" s="80">
        <v>150</v>
      </c>
      <c r="J291" s="81">
        <v>300</v>
      </c>
      <c r="K291" s="81">
        <v>160</v>
      </c>
      <c r="L291" s="119">
        <v>300</v>
      </c>
      <c r="M291" s="80">
        <v>300</v>
      </c>
      <c r="N291" s="80">
        <v>300</v>
      </c>
    </row>
    <row r="292" spans="1:14" ht="28.5" customHeight="1" x14ac:dyDescent="0.25">
      <c r="A292" s="249" t="s">
        <v>252</v>
      </c>
      <c r="B292" s="203" t="s">
        <v>139</v>
      </c>
      <c r="C292" s="198"/>
      <c r="D292" s="198">
        <v>2019</v>
      </c>
      <c r="E292" s="62" t="s">
        <v>10</v>
      </c>
      <c r="F292" s="77"/>
      <c r="G292" s="77"/>
      <c r="H292" s="77"/>
      <c r="I292" s="77"/>
      <c r="J292" s="78"/>
      <c r="K292" s="78"/>
      <c r="L292" s="118"/>
      <c r="M292" s="77"/>
      <c r="N292" s="77"/>
    </row>
    <row r="293" spans="1:14" ht="21" customHeight="1" x14ac:dyDescent="0.25">
      <c r="A293" s="250"/>
      <c r="B293" s="205"/>
      <c r="C293" s="198"/>
      <c r="D293" s="198"/>
      <c r="E293" s="62" t="s">
        <v>11</v>
      </c>
      <c r="F293" s="77"/>
      <c r="G293" s="77"/>
      <c r="H293" s="77"/>
      <c r="I293" s="77"/>
      <c r="J293" s="78"/>
      <c r="K293" s="78"/>
      <c r="L293" s="118"/>
      <c r="M293" s="77"/>
      <c r="N293" s="77"/>
    </row>
    <row r="294" spans="1:14" ht="99" customHeight="1" x14ac:dyDescent="0.25">
      <c r="A294" s="60" t="s">
        <v>253</v>
      </c>
      <c r="B294" s="87" t="s">
        <v>140</v>
      </c>
      <c r="C294" s="198"/>
      <c r="D294" s="62" t="s">
        <v>260</v>
      </c>
      <c r="E294" s="62" t="s">
        <v>11</v>
      </c>
      <c r="F294" s="80">
        <v>77.16</v>
      </c>
      <c r="G294" s="80">
        <v>124.32</v>
      </c>
      <c r="H294" s="80">
        <v>203.68</v>
      </c>
      <c r="I294" s="80">
        <v>168.22</v>
      </c>
      <c r="J294" s="81">
        <v>166.1</v>
      </c>
      <c r="K294" s="81">
        <v>166.1</v>
      </c>
      <c r="L294" s="119">
        <v>155.30000000000001</v>
      </c>
      <c r="M294" s="80">
        <v>162.29</v>
      </c>
      <c r="N294" s="80">
        <v>169.1</v>
      </c>
    </row>
    <row r="295" spans="1:14" ht="48" customHeight="1" x14ac:dyDescent="0.25">
      <c r="A295" s="60" t="s">
        <v>254</v>
      </c>
      <c r="B295" s="87" t="s">
        <v>141</v>
      </c>
      <c r="C295" s="198"/>
      <c r="D295" s="62">
        <v>2023</v>
      </c>
      <c r="E295" s="62" t="s">
        <v>11</v>
      </c>
      <c r="F295" s="77"/>
      <c r="G295" s="77"/>
      <c r="H295" s="77"/>
      <c r="I295" s="77"/>
      <c r="J295" s="81">
        <v>2000</v>
      </c>
      <c r="K295" s="81">
        <v>0</v>
      </c>
      <c r="L295" s="119">
        <v>1000</v>
      </c>
      <c r="M295" s="80">
        <v>1000</v>
      </c>
      <c r="N295" s="80">
        <v>1000</v>
      </c>
    </row>
    <row r="296" spans="1:14" ht="43.5" customHeight="1" x14ac:dyDescent="0.25">
      <c r="A296" s="215" t="s">
        <v>255</v>
      </c>
      <c r="B296" s="252" t="s">
        <v>142</v>
      </c>
      <c r="C296" s="198" t="s">
        <v>283</v>
      </c>
      <c r="D296" s="198" t="s">
        <v>264</v>
      </c>
      <c r="E296" s="62" t="s">
        <v>10</v>
      </c>
      <c r="F296" s="77"/>
      <c r="G296" s="80">
        <v>22.9</v>
      </c>
      <c r="H296" s="80">
        <v>182.71</v>
      </c>
      <c r="I296" s="80">
        <v>25.1</v>
      </c>
      <c r="J296" s="81">
        <v>243</v>
      </c>
      <c r="K296" s="81">
        <v>36.86</v>
      </c>
      <c r="L296" s="119">
        <v>243</v>
      </c>
      <c r="M296" s="80">
        <v>243</v>
      </c>
      <c r="N296" s="80">
        <v>243</v>
      </c>
    </row>
    <row r="297" spans="1:14" x14ac:dyDescent="0.25">
      <c r="A297" s="216"/>
      <c r="B297" s="253"/>
      <c r="C297" s="198"/>
      <c r="D297" s="198"/>
      <c r="E297" s="62" t="s">
        <v>11</v>
      </c>
      <c r="F297" s="77"/>
      <c r="G297" s="77">
        <v>0.7</v>
      </c>
      <c r="H297" s="77">
        <v>5.65</v>
      </c>
      <c r="I297" s="77">
        <v>0.8</v>
      </c>
      <c r="J297" s="81">
        <v>7.52</v>
      </c>
      <c r="K297" s="81">
        <v>1.1399999999999999</v>
      </c>
      <c r="L297" s="119">
        <v>7.52</v>
      </c>
      <c r="M297" s="80">
        <v>7.52</v>
      </c>
      <c r="N297" s="80">
        <v>7.52</v>
      </c>
    </row>
    <row r="298" spans="1:14" ht="34.5" customHeight="1" x14ac:dyDescent="0.25">
      <c r="A298" s="215" t="s">
        <v>256</v>
      </c>
      <c r="B298" s="203" t="s">
        <v>12</v>
      </c>
      <c r="C298" s="198" t="s">
        <v>284</v>
      </c>
      <c r="D298" s="198" t="s">
        <v>269</v>
      </c>
      <c r="E298" s="62" t="s">
        <v>10</v>
      </c>
      <c r="F298" s="77">
        <v>1484.9</v>
      </c>
      <c r="G298" s="77">
        <v>959.9</v>
      </c>
      <c r="H298" s="77">
        <v>70.52</v>
      </c>
      <c r="I298" s="77"/>
      <c r="J298" s="78"/>
      <c r="K298" s="78"/>
      <c r="L298" s="118"/>
      <c r="M298" s="77"/>
      <c r="N298" s="77"/>
    </row>
    <row r="299" spans="1:14" ht="18" customHeight="1" x14ac:dyDescent="0.25">
      <c r="A299" s="217"/>
      <c r="B299" s="204"/>
      <c r="C299" s="198"/>
      <c r="D299" s="198"/>
      <c r="E299" s="62" t="s">
        <v>11</v>
      </c>
      <c r="F299" s="77">
        <v>45.97</v>
      </c>
      <c r="G299" s="77">
        <v>30.9</v>
      </c>
      <c r="H299" s="77">
        <v>2.1800000000000002</v>
      </c>
      <c r="I299" s="77"/>
      <c r="J299" s="78"/>
      <c r="K299" s="78"/>
      <c r="L299" s="118"/>
      <c r="M299" s="77"/>
      <c r="N299" s="77"/>
    </row>
    <row r="300" spans="1:14" ht="19.5" customHeight="1" x14ac:dyDescent="0.25">
      <c r="A300" s="216"/>
      <c r="B300" s="205"/>
      <c r="C300" s="198"/>
      <c r="D300" s="198"/>
      <c r="E300" s="62" t="s">
        <v>10</v>
      </c>
      <c r="F300" s="77">
        <v>581.48</v>
      </c>
      <c r="G300" s="77"/>
      <c r="H300" s="77"/>
      <c r="I300" s="77"/>
      <c r="J300" s="78"/>
      <c r="K300" s="78"/>
      <c r="L300" s="118"/>
      <c r="M300" s="77"/>
      <c r="N300" s="77"/>
    </row>
    <row r="301" spans="1:14" ht="96" customHeight="1" x14ac:dyDescent="0.25">
      <c r="A301" s="60" t="s">
        <v>257</v>
      </c>
      <c r="B301" s="73" t="s">
        <v>143</v>
      </c>
      <c r="C301" s="198"/>
      <c r="D301" s="62" t="s">
        <v>282</v>
      </c>
      <c r="E301" s="62" t="s">
        <v>11</v>
      </c>
      <c r="F301" s="77"/>
      <c r="G301" s="77"/>
      <c r="H301" s="80">
        <v>24</v>
      </c>
      <c r="I301" s="80">
        <v>75.5</v>
      </c>
      <c r="J301" s="81">
        <v>201.8</v>
      </c>
      <c r="K301" s="81">
        <v>201.8</v>
      </c>
      <c r="L301" s="119">
        <v>437.4</v>
      </c>
      <c r="M301" s="80">
        <v>437.4</v>
      </c>
      <c r="N301" s="80">
        <v>437.4</v>
      </c>
    </row>
    <row r="302" spans="1:14" ht="21.75" customHeight="1" x14ac:dyDescent="0.25">
      <c r="A302" s="60"/>
      <c r="B302" s="242" t="s">
        <v>97</v>
      </c>
      <c r="C302" s="243"/>
      <c r="D302" s="244"/>
      <c r="E302" s="62"/>
      <c r="F302" s="80">
        <f>F303+F304+F305</f>
        <v>38615.590000000004</v>
      </c>
      <c r="G302" s="80">
        <f t="shared" ref="G302:N302" si="47">G303+G304+G305</f>
        <v>43941.380000000005</v>
      </c>
      <c r="H302" s="80">
        <f t="shared" si="47"/>
        <v>49121.84</v>
      </c>
      <c r="I302" s="80">
        <f t="shared" si="47"/>
        <v>56304.799999999996</v>
      </c>
      <c r="J302" s="81">
        <f t="shared" si="47"/>
        <v>71348</v>
      </c>
      <c r="K302" s="81">
        <f t="shared" si="47"/>
        <v>68604.06</v>
      </c>
      <c r="L302" s="119">
        <f t="shared" si="47"/>
        <v>81167.569999999978</v>
      </c>
      <c r="M302" s="80">
        <f t="shared" si="47"/>
        <v>80430.62</v>
      </c>
      <c r="N302" s="80">
        <f t="shared" si="47"/>
        <v>81170.62999999999</v>
      </c>
    </row>
    <row r="303" spans="1:14" ht="22.5" customHeight="1" x14ac:dyDescent="0.25">
      <c r="A303" s="60"/>
      <c r="B303" s="242" t="s">
        <v>24</v>
      </c>
      <c r="C303" s="243"/>
      <c r="D303" s="244"/>
      <c r="E303" s="62"/>
      <c r="F303" s="80">
        <f>F253</f>
        <v>0</v>
      </c>
      <c r="G303" s="80">
        <f t="shared" ref="G303:N303" si="48">G253</f>
        <v>21.6</v>
      </c>
      <c r="H303" s="80">
        <f t="shared" si="48"/>
        <v>0</v>
      </c>
      <c r="I303" s="80">
        <f t="shared" si="48"/>
        <v>24.44</v>
      </c>
      <c r="J303" s="81">
        <f t="shared" si="48"/>
        <v>0</v>
      </c>
      <c r="K303" s="81">
        <f t="shared" si="48"/>
        <v>0</v>
      </c>
      <c r="L303" s="119">
        <f t="shared" si="48"/>
        <v>0</v>
      </c>
      <c r="M303" s="80">
        <f t="shared" si="48"/>
        <v>0</v>
      </c>
      <c r="N303" s="80">
        <f t="shared" si="48"/>
        <v>0</v>
      </c>
    </row>
    <row r="304" spans="1:14" ht="25.5" customHeight="1" x14ac:dyDescent="0.25">
      <c r="A304" s="60"/>
      <c r="B304" s="242" t="s">
        <v>25</v>
      </c>
      <c r="C304" s="243"/>
      <c r="D304" s="244"/>
      <c r="E304" s="62"/>
      <c r="F304" s="80">
        <f>F300+F298+F296+F292+F269+F268+F266+F262</f>
        <v>7002.3000000000011</v>
      </c>
      <c r="G304" s="80">
        <f>G300+G298+G296+G292+G269+G268+G266+G262</f>
        <v>9207.7000000000007</v>
      </c>
      <c r="H304" s="80">
        <f>H300+H298+H296+H292+H269+H268+H266+H262</f>
        <v>9713.6899999999987</v>
      </c>
      <c r="I304" s="80">
        <f t="shared" ref="I304:N304" si="49">I300+I298+I296+I292+I269+I268+I266+I262+I265+I260+I259+I257+I255+I252</f>
        <v>13635.810000000001</v>
      </c>
      <c r="J304" s="80">
        <f t="shared" si="49"/>
        <v>20494.61</v>
      </c>
      <c r="K304" s="80">
        <f t="shared" si="49"/>
        <v>20286.169999999998</v>
      </c>
      <c r="L304" s="119">
        <f t="shared" si="49"/>
        <v>334.9</v>
      </c>
      <c r="M304" s="80">
        <f t="shared" si="49"/>
        <v>334.9</v>
      </c>
      <c r="N304" s="80">
        <f t="shared" si="49"/>
        <v>334.9</v>
      </c>
    </row>
    <row r="305" spans="1:15" ht="23.25" customHeight="1" x14ac:dyDescent="0.25">
      <c r="A305" s="60"/>
      <c r="B305" s="242" t="s">
        <v>26</v>
      </c>
      <c r="C305" s="243"/>
      <c r="D305" s="244"/>
      <c r="E305" s="62"/>
      <c r="F305" s="80">
        <f>F301+F299+F297+F295+F294+F293+F291+F278+F270+F267+F264+F263+F261+F258+F256+F254+F251</f>
        <v>31613.29</v>
      </c>
      <c r="G305" s="80">
        <f t="shared" ref="G305:N305" si="50">G301+G299+G297+G295+G294+G293+G291+G278+G270+G267+G264+G263+G261+G258+G256+G254+G251</f>
        <v>34712.080000000002</v>
      </c>
      <c r="H305" s="80">
        <f t="shared" si="50"/>
        <v>39408.15</v>
      </c>
      <c r="I305" s="80">
        <f t="shared" si="50"/>
        <v>42644.549999999996</v>
      </c>
      <c r="J305" s="81">
        <f t="shared" si="50"/>
        <v>50853.39</v>
      </c>
      <c r="K305" s="81">
        <f t="shared" si="50"/>
        <v>48317.89</v>
      </c>
      <c r="L305" s="119">
        <f t="shared" si="50"/>
        <v>80832.669999999984</v>
      </c>
      <c r="M305" s="80">
        <f t="shared" si="50"/>
        <v>80095.72</v>
      </c>
      <c r="N305" s="80">
        <f t="shared" si="50"/>
        <v>80835.73</v>
      </c>
      <c r="O305" s="80"/>
    </row>
    <row r="306" spans="1:15" ht="23.25" customHeight="1" x14ac:dyDescent="0.25">
      <c r="A306" s="220" t="s">
        <v>278</v>
      </c>
      <c r="B306" s="221"/>
      <c r="C306" s="221"/>
      <c r="D306" s="221"/>
      <c r="E306" s="221"/>
      <c r="F306" s="221"/>
      <c r="G306" s="221"/>
      <c r="H306" s="221"/>
      <c r="I306" s="221"/>
      <c r="J306" s="221"/>
      <c r="K306" s="221"/>
      <c r="L306" s="221"/>
      <c r="M306" s="222"/>
      <c r="N306" s="134"/>
    </row>
    <row r="307" spans="1:15" ht="24" customHeight="1" x14ac:dyDescent="0.25">
      <c r="A307" s="220" t="s">
        <v>144</v>
      </c>
      <c r="B307" s="221"/>
      <c r="C307" s="221"/>
      <c r="D307" s="221"/>
      <c r="E307" s="222"/>
      <c r="F307" s="13">
        <f>F308+F309+F310+F311</f>
        <v>511934.90399999998</v>
      </c>
      <c r="G307" s="13">
        <f t="shared" ref="G307:N307" si="51">G308+G309+G310+G311</f>
        <v>610575.92000000004</v>
      </c>
      <c r="H307" s="13">
        <f t="shared" si="51"/>
        <v>737196.99</v>
      </c>
      <c r="I307" s="13">
        <f t="shared" si="51"/>
        <v>695130.74</v>
      </c>
      <c r="J307" s="16">
        <f t="shared" si="51"/>
        <v>879675.49</v>
      </c>
      <c r="K307" s="16">
        <f t="shared" si="51"/>
        <v>844894.35</v>
      </c>
      <c r="L307" s="121">
        <f t="shared" si="51"/>
        <v>890226.23</v>
      </c>
      <c r="M307" s="13">
        <f t="shared" si="51"/>
        <v>877931.65</v>
      </c>
      <c r="N307" s="13">
        <f t="shared" si="51"/>
        <v>887028.63</v>
      </c>
    </row>
    <row r="308" spans="1:15" ht="25.5" customHeight="1" x14ac:dyDescent="0.25">
      <c r="A308" s="10"/>
      <c r="B308" s="239" t="s">
        <v>24</v>
      </c>
      <c r="C308" s="240"/>
      <c r="D308" s="241"/>
      <c r="E308" s="5"/>
      <c r="F308" s="13">
        <f t="shared" ref="F308:N308" si="52">F303+F234+F195+F162+F49</f>
        <v>10634.82</v>
      </c>
      <c r="G308" s="13">
        <f t="shared" si="52"/>
        <v>43183.81</v>
      </c>
      <c r="H308" s="13">
        <f t="shared" si="52"/>
        <v>121102.79000000001</v>
      </c>
      <c r="I308" s="13">
        <f t="shared" si="52"/>
        <v>39373.600000000006</v>
      </c>
      <c r="J308" s="16">
        <f t="shared" si="52"/>
        <v>55695.199999999997</v>
      </c>
      <c r="K308" s="16">
        <f t="shared" si="52"/>
        <v>55508.060000000005</v>
      </c>
      <c r="L308" s="121">
        <f t="shared" si="52"/>
        <v>59979.199999999997</v>
      </c>
      <c r="M308" s="13">
        <f t="shared" si="52"/>
        <v>57435.799999999996</v>
      </c>
      <c r="N308" s="13">
        <f t="shared" si="52"/>
        <v>56934.299999999996</v>
      </c>
    </row>
    <row r="309" spans="1:15" ht="25.5" customHeight="1" x14ac:dyDescent="0.25">
      <c r="A309" s="10"/>
      <c r="B309" s="239" t="s">
        <v>25</v>
      </c>
      <c r="C309" s="240"/>
      <c r="D309" s="241"/>
      <c r="E309" s="5"/>
      <c r="F309" s="13">
        <f t="shared" ref="F309:N309" si="53">F304+F235+F196+F163+F50</f>
        <v>382931.06</v>
      </c>
      <c r="G309" s="13">
        <f t="shared" si="53"/>
        <v>414435.68000000005</v>
      </c>
      <c r="H309" s="13">
        <f t="shared" si="53"/>
        <v>451898.51</v>
      </c>
      <c r="I309" s="13">
        <f t="shared" si="53"/>
        <v>486397.5</v>
      </c>
      <c r="J309" s="16">
        <f t="shared" si="53"/>
        <v>570192.74</v>
      </c>
      <c r="K309" s="16">
        <f t="shared" si="53"/>
        <v>567786.41999999993</v>
      </c>
      <c r="L309" s="121">
        <f t="shared" si="53"/>
        <v>462690.15</v>
      </c>
      <c r="M309" s="13">
        <f t="shared" si="53"/>
        <v>460079.45</v>
      </c>
      <c r="N309" s="13">
        <f t="shared" si="53"/>
        <v>460079.45</v>
      </c>
    </row>
    <row r="310" spans="1:15" ht="25.5" customHeight="1" x14ac:dyDescent="0.25">
      <c r="A310" s="10"/>
      <c r="B310" s="239" t="s">
        <v>26</v>
      </c>
      <c r="C310" s="240"/>
      <c r="D310" s="241"/>
      <c r="E310" s="5"/>
      <c r="F310" s="13">
        <f t="shared" ref="F310:N310" si="54">F305+F236+F197+F164+F51</f>
        <v>118369.024</v>
      </c>
      <c r="G310" s="13">
        <f t="shared" si="54"/>
        <v>152956.43</v>
      </c>
      <c r="H310" s="13">
        <f t="shared" si="54"/>
        <v>164195.69</v>
      </c>
      <c r="I310" s="13">
        <f t="shared" si="54"/>
        <v>169359.63999999998</v>
      </c>
      <c r="J310" s="16">
        <f t="shared" si="54"/>
        <v>253787.55</v>
      </c>
      <c r="K310" s="16">
        <f t="shared" si="54"/>
        <v>221599.87</v>
      </c>
      <c r="L310" s="121">
        <f t="shared" si="54"/>
        <v>367556.88</v>
      </c>
      <c r="M310" s="13">
        <f t="shared" si="54"/>
        <v>360416.4</v>
      </c>
      <c r="N310" s="13">
        <f t="shared" si="54"/>
        <v>370014.88</v>
      </c>
    </row>
    <row r="311" spans="1:15" ht="25.5" customHeight="1" x14ac:dyDescent="0.25">
      <c r="A311" s="10"/>
      <c r="B311" s="239" t="s">
        <v>161</v>
      </c>
      <c r="C311" s="240"/>
      <c r="D311" s="241"/>
      <c r="E311" s="5"/>
      <c r="F311" s="13">
        <f t="shared" ref="F311:N311" si="55">F237+F198+F165+F52</f>
        <v>0</v>
      </c>
      <c r="G311" s="13">
        <f t="shared" si="55"/>
        <v>0</v>
      </c>
      <c r="H311" s="13">
        <f t="shared" si="55"/>
        <v>0</v>
      </c>
      <c r="I311" s="13">
        <f t="shared" si="55"/>
        <v>0</v>
      </c>
      <c r="J311" s="16">
        <f t="shared" si="55"/>
        <v>0</v>
      </c>
      <c r="K311" s="16">
        <f t="shared" si="55"/>
        <v>0</v>
      </c>
      <c r="L311" s="121">
        <f t="shared" si="55"/>
        <v>0</v>
      </c>
      <c r="M311" s="13">
        <f t="shared" si="55"/>
        <v>0</v>
      </c>
      <c r="N311" s="13">
        <f t="shared" si="55"/>
        <v>0</v>
      </c>
    </row>
    <row r="312" spans="1:15" x14ac:dyDescent="0.25">
      <c r="A312" s="1"/>
      <c r="J312" s="15"/>
      <c r="K312" s="15"/>
    </row>
  </sheetData>
  <mergeCells count="274">
    <mergeCell ref="P31:R32"/>
    <mergeCell ref="C7:P7"/>
    <mergeCell ref="C8:P8"/>
    <mergeCell ref="C9:P9"/>
    <mergeCell ref="C10:P10"/>
    <mergeCell ref="C11:P11"/>
    <mergeCell ref="C12:P12"/>
    <mergeCell ref="C79:C80"/>
    <mergeCell ref="D79:D80"/>
    <mergeCell ref="C15:N15"/>
    <mergeCell ref="C16:N16"/>
    <mergeCell ref="F17:N18"/>
    <mergeCell ref="A56:N56"/>
    <mergeCell ref="C57:N57"/>
    <mergeCell ref="C58:N58"/>
    <mergeCell ref="F59:N59"/>
    <mergeCell ref="A17:A19"/>
    <mergeCell ref="B17:B19"/>
    <mergeCell ref="B48:C48"/>
    <mergeCell ref="B50:C50"/>
    <mergeCell ref="B51:C51"/>
    <mergeCell ref="E59:E61"/>
    <mergeCell ref="A28:A29"/>
    <mergeCell ref="B28:B29"/>
    <mergeCell ref="D48:D51"/>
    <mergeCell ref="A168:N168"/>
    <mergeCell ref="D169:N169"/>
    <mergeCell ref="A74:A75"/>
    <mergeCell ref="A82:A84"/>
    <mergeCell ref="D81:D82"/>
    <mergeCell ref="D92:D93"/>
    <mergeCell ref="D94:D95"/>
    <mergeCell ref="B74:B75"/>
    <mergeCell ref="B94:B95"/>
    <mergeCell ref="E119:E127"/>
    <mergeCell ref="B49:C49"/>
    <mergeCell ref="E129:E148"/>
    <mergeCell ref="A59:A61"/>
    <mergeCell ref="B59:B61"/>
    <mergeCell ref="C59:C61"/>
    <mergeCell ref="D59:D61"/>
    <mergeCell ref="A48:A52"/>
    <mergeCell ref="B52:C52"/>
    <mergeCell ref="E48:E51"/>
    <mergeCell ref="A72:A73"/>
    <mergeCell ref="B72:B73"/>
    <mergeCell ref="C129:C148"/>
    <mergeCell ref="D129:D130"/>
    <mergeCell ref="B245:B249"/>
    <mergeCell ref="A205:A206"/>
    <mergeCell ref="A207:A211"/>
    <mergeCell ref="A214:A215"/>
    <mergeCell ref="A216:A217"/>
    <mergeCell ref="B236:D236"/>
    <mergeCell ref="B237:D237"/>
    <mergeCell ref="A245:A250"/>
    <mergeCell ref="B233:D233"/>
    <mergeCell ref="B240:N240"/>
    <mergeCell ref="C241:N241"/>
    <mergeCell ref="C242:N242"/>
    <mergeCell ref="F243:N243"/>
    <mergeCell ref="J244:K244"/>
    <mergeCell ref="E205:E206"/>
    <mergeCell ref="D205:D206"/>
    <mergeCell ref="A258:A259"/>
    <mergeCell ref="B258:B259"/>
    <mergeCell ref="A256:A257"/>
    <mergeCell ref="B256:B257"/>
    <mergeCell ref="A254:A255"/>
    <mergeCell ref="B254:B255"/>
    <mergeCell ref="A251:A252"/>
    <mergeCell ref="B251:B252"/>
    <mergeCell ref="B260:B262"/>
    <mergeCell ref="A292:A293"/>
    <mergeCell ref="B292:B293"/>
    <mergeCell ref="B302:D302"/>
    <mergeCell ref="B303:D303"/>
    <mergeCell ref="A266:A267"/>
    <mergeCell ref="E243:E244"/>
    <mergeCell ref="D231:D232"/>
    <mergeCell ref="A296:A297"/>
    <mergeCell ref="B296:B297"/>
    <mergeCell ref="C296:C297"/>
    <mergeCell ref="D296:D297"/>
    <mergeCell ref="C298:C301"/>
    <mergeCell ref="B266:B267"/>
    <mergeCell ref="D266:D267"/>
    <mergeCell ref="D251:D252"/>
    <mergeCell ref="A264:A265"/>
    <mergeCell ref="B264:B265"/>
    <mergeCell ref="D264:D265"/>
    <mergeCell ref="D298:D300"/>
    <mergeCell ref="E270:E277"/>
    <mergeCell ref="E278:E290"/>
    <mergeCell ref="A243:A244"/>
    <mergeCell ref="A262:A263"/>
    <mergeCell ref="A260:A261"/>
    <mergeCell ref="A173:A177"/>
    <mergeCell ref="A100:A101"/>
    <mergeCell ref="A180:A181"/>
    <mergeCell ref="B180:B181"/>
    <mergeCell ref="A85:A88"/>
    <mergeCell ref="B85:B88"/>
    <mergeCell ref="A89:A90"/>
    <mergeCell ref="B89:B90"/>
    <mergeCell ref="A92:A93"/>
    <mergeCell ref="B92:B93"/>
    <mergeCell ref="A162:D162"/>
    <mergeCell ref="A163:D163"/>
    <mergeCell ref="A164:D164"/>
    <mergeCell ref="A156:A157"/>
    <mergeCell ref="A159:A160"/>
    <mergeCell ref="C171:C172"/>
    <mergeCell ref="C119:C127"/>
    <mergeCell ref="B102:B103"/>
    <mergeCell ref="B173:B177"/>
    <mergeCell ref="B100:B101"/>
    <mergeCell ref="A94:A95"/>
    <mergeCell ref="D170:N170"/>
    <mergeCell ref="F171:N171"/>
    <mergeCell ref="C85:C95"/>
    <mergeCell ref="B195:D195"/>
    <mergeCell ref="B196:D196"/>
    <mergeCell ref="B194:D194"/>
    <mergeCell ref="D173:D179"/>
    <mergeCell ref="C173:C179"/>
    <mergeCell ref="D180:D182"/>
    <mergeCell ref="B159:B160"/>
    <mergeCell ref="E178:E179"/>
    <mergeCell ref="D74:D77"/>
    <mergeCell ref="D96:D99"/>
    <mergeCell ref="B82:B84"/>
    <mergeCell ref="A165:D165"/>
    <mergeCell ref="C98:C99"/>
    <mergeCell ref="C100:C103"/>
    <mergeCell ref="C105:C118"/>
    <mergeCell ref="A105:A118"/>
    <mergeCell ref="A119:A127"/>
    <mergeCell ref="D100:D103"/>
    <mergeCell ref="C96:C97"/>
    <mergeCell ref="A102:A103"/>
    <mergeCell ref="A76:A77"/>
    <mergeCell ref="B76:B77"/>
    <mergeCell ref="A171:A172"/>
    <mergeCell ref="B171:B172"/>
    <mergeCell ref="B202:N202"/>
    <mergeCell ref="C203:N203"/>
    <mergeCell ref="C204:N204"/>
    <mergeCell ref="F205:N205"/>
    <mergeCell ref="A231:A232"/>
    <mergeCell ref="B231:B232"/>
    <mergeCell ref="C228:C232"/>
    <mergeCell ref="B235:D235"/>
    <mergeCell ref="C213:C218"/>
    <mergeCell ref="D213:D214"/>
    <mergeCell ref="C207:C212"/>
    <mergeCell ref="D216:D217"/>
    <mergeCell ref="D218:D222"/>
    <mergeCell ref="C220:C227"/>
    <mergeCell ref="D223:D224"/>
    <mergeCell ref="D226:D228"/>
    <mergeCell ref="B216:B217"/>
    <mergeCell ref="B214:B215"/>
    <mergeCell ref="B207:B211"/>
    <mergeCell ref="B218:B219"/>
    <mergeCell ref="A218:A219"/>
    <mergeCell ref="D207:D212"/>
    <mergeCell ref="B205:B206"/>
    <mergeCell ref="C205:C206"/>
    <mergeCell ref="B198:D198"/>
    <mergeCell ref="C70:C77"/>
    <mergeCell ref="E105:E118"/>
    <mergeCell ref="D171:D172"/>
    <mergeCell ref="E171:E172"/>
    <mergeCell ref="D159:D160"/>
    <mergeCell ref="A161:D161"/>
    <mergeCell ref="A182:A183"/>
    <mergeCell ref="A186:A187"/>
    <mergeCell ref="A188:A189"/>
    <mergeCell ref="B182:B183"/>
    <mergeCell ref="B186:B187"/>
    <mergeCell ref="B188:B189"/>
    <mergeCell ref="A184:A185"/>
    <mergeCell ref="A151:A155"/>
    <mergeCell ref="C180:C181"/>
    <mergeCell ref="C182:C189"/>
    <mergeCell ref="D186:D187"/>
    <mergeCell ref="D188:D189"/>
    <mergeCell ref="C190:C193"/>
    <mergeCell ref="D190:D192"/>
    <mergeCell ref="B184:B185"/>
    <mergeCell ref="D184:D185"/>
    <mergeCell ref="B197:D197"/>
    <mergeCell ref="B309:D309"/>
    <mergeCell ref="B310:D310"/>
    <mergeCell ref="B311:D311"/>
    <mergeCell ref="B298:B300"/>
    <mergeCell ref="B308:D308"/>
    <mergeCell ref="B234:D234"/>
    <mergeCell ref="C245:C250"/>
    <mergeCell ref="D245:D250"/>
    <mergeCell ref="A306:M306"/>
    <mergeCell ref="D254:D262"/>
    <mergeCell ref="D270:D271"/>
    <mergeCell ref="D273:D274"/>
    <mergeCell ref="D288:D290"/>
    <mergeCell ref="D292:D293"/>
    <mergeCell ref="C292:C295"/>
    <mergeCell ref="C278:C290"/>
    <mergeCell ref="C270:C277"/>
    <mergeCell ref="C251:C269"/>
    <mergeCell ref="B304:D304"/>
    <mergeCell ref="B305:D305"/>
    <mergeCell ref="A298:A300"/>
    <mergeCell ref="B243:B244"/>
    <mergeCell ref="C243:C244"/>
    <mergeCell ref="D243:D244"/>
    <mergeCell ref="A307:E307"/>
    <mergeCell ref="J60:K60"/>
    <mergeCell ref="A44:A45"/>
    <mergeCell ref="B44:B45"/>
    <mergeCell ref="C36:C47"/>
    <mergeCell ref="A32:A33"/>
    <mergeCell ref="A38:A39"/>
    <mergeCell ref="B38:B39"/>
    <mergeCell ref="C28:C34"/>
    <mergeCell ref="A30:A31"/>
    <mergeCell ref="A42:A43"/>
    <mergeCell ref="B32:B33"/>
    <mergeCell ref="B42:B43"/>
    <mergeCell ref="A63:A66"/>
    <mergeCell ref="B62:B66"/>
    <mergeCell ref="D62:D66"/>
    <mergeCell ref="C62:C68"/>
    <mergeCell ref="D67:D70"/>
    <mergeCell ref="D72:D73"/>
    <mergeCell ref="J206:K206"/>
    <mergeCell ref="A223:A224"/>
    <mergeCell ref="B223:B224"/>
    <mergeCell ref="J172:K172"/>
    <mergeCell ref="D46:D47"/>
    <mergeCell ref="D132:D135"/>
    <mergeCell ref="D140:D142"/>
    <mergeCell ref="A129:A148"/>
    <mergeCell ref="B98:B99"/>
    <mergeCell ref="A98:A99"/>
    <mergeCell ref="D112:D115"/>
    <mergeCell ref="C82:C84"/>
    <mergeCell ref="D85:D86"/>
    <mergeCell ref="D87:D91"/>
    <mergeCell ref="C4:L6"/>
    <mergeCell ref="B169:C169"/>
    <mergeCell ref="B170:C170"/>
    <mergeCell ref="D151:D154"/>
    <mergeCell ref="C151:C155"/>
    <mergeCell ref="C156:C160"/>
    <mergeCell ref="C17:C19"/>
    <mergeCell ref="B156:B157"/>
    <mergeCell ref="D156:D157"/>
    <mergeCell ref="E151:E155"/>
    <mergeCell ref="B30:B31"/>
    <mergeCell ref="J19:K19"/>
    <mergeCell ref="D17:D19"/>
    <mergeCell ref="E17:E19"/>
    <mergeCell ref="A14:M14"/>
    <mergeCell ref="D20:D28"/>
    <mergeCell ref="A20:A24"/>
    <mergeCell ref="B20:B24"/>
    <mergeCell ref="C20:C26"/>
    <mergeCell ref="D30:D34"/>
    <mergeCell ref="D36:D40"/>
    <mergeCell ref="D42:D43"/>
    <mergeCell ref="A70:A71"/>
    <mergeCell ref="B70:B71"/>
  </mergeCells>
  <pageMargins left="0.7" right="0.7" top="0.75" bottom="0.75" header="0.3" footer="0.3"/>
  <pageSetup paperSize="9" scale="54" orientation="landscape" horizontalDpi="0" verticalDpi="0" r:id="rId1"/>
  <rowBreaks count="11" manualBreakCount="11">
    <brk id="33" max="12" man="1"/>
    <brk id="53" max="16383" man="1"/>
    <brk id="132" max="12" man="1"/>
    <brk id="153" max="12" man="1"/>
    <brk id="166" max="16383" man="1"/>
    <brk id="198" max="16383" man="1"/>
    <brk id="222" max="12" man="1"/>
    <brk id="239" max="16383" man="1"/>
    <brk id="257" max="12" man="1"/>
    <brk id="273" max="16383" man="1"/>
    <brk id="29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2"/>
  <sheetViews>
    <sheetView topLeftCell="A25" workbookViewId="0">
      <selection activeCell="A25" sqref="A1:XFD1048576"/>
    </sheetView>
  </sheetViews>
  <sheetFormatPr defaultRowHeight="15" x14ac:dyDescent="0.25"/>
  <cols>
    <col min="1" max="1" width="7.28515625" customWidth="1"/>
    <col min="2" max="2" width="31.42578125" customWidth="1"/>
    <col min="3" max="3" width="13.85546875" customWidth="1"/>
    <col min="4" max="4" width="10" customWidth="1"/>
    <col min="5" max="5" width="9.85546875" customWidth="1"/>
    <col min="6" max="9" width="14.42578125" customWidth="1"/>
    <col min="10" max="11" width="14.42578125" style="14" customWidth="1"/>
    <col min="12" max="12" width="14.42578125" style="103" customWidth="1"/>
    <col min="13" max="14" width="14.42578125" customWidth="1"/>
    <col min="15" max="15" width="14" customWidth="1"/>
  </cols>
  <sheetData>
    <row r="1" spans="1:16" x14ac:dyDescent="0.25">
      <c r="E1" s="88" t="s">
        <v>294</v>
      </c>
      <c r="F1" s="88"/>
      <c r="G1" s="88"/>
      <c r="H1" s="88"/>
      <c r="I1" s="88"/>
    </row>
    <row r="2" spans="1:16" x14ac:dyDescent="0.25">
      <c r="E2" s="88"/>
      <c r="F2" s="88"/>
      <c r="G2" s="88"/>
      <c r="H2" s="88"/>
      <c r="I2" s="88"/>
    </row>
    <row r="3" spans="1:16" x14ac:dyDescent="0.25">
      <c r="E3" s="88" t="s">
        <v>295</v>
      </c>
      <c r="F3" s="88"/>
      <c r="G3" s="88"/>
      <c r="H3" s="88"/>
      <c r="I3" s="88"/>
    </row>
    <row r="4" spans="1:16" x14ac:dyDescent="0.25">
      <c r="C4" s="196" t="s">
        <v>296</v>
      </c>
      <c r="D4" s="196"/>
      <c r="E4" s="196"/>
      <c r="F4" s="196"/>
      <c r="G4" s="196"/>
      <c r="H4" s="196"/>
      <c r="I4" s="196"/>
      <c r="J4" s="196"/>
      <c r="K4" s="196"/>
      <c r="L4" s="196"/>
    </row>
    <row r="5" spans="1:16" x14ac:dyDescent="0.25">
      <c r="C5" s="196"/>
      <c r="D5" s="196"/>
      <c r="E5" s="196"/>
      <c r="F5" s="196"/>
      <c r="G5" s="196"/>
      <c r="H5" s="196"/>
      <c r="I5" s="196"/>
      <c r="J5" s="196"/>
      <c r="K5" s="196"/>
      <c r="L5" s="196"/>
    </row>
    <row r="6" spans="1:16" x14ac:dyDescent="0.25">
      <c r="C6" s="196"/>
      <c r="D6" s="196"/>
      <c r="E6" s="196"/>
      <c r="F6" s="196"/>
      <c r="G6" s="196"/>
      <c r="H6" s="196"/>
      <c r="I6" s="196"/>
      <c r="J6" s="196"/>
      <c r="K6" s="196"/>
      <c r="L6" s="196"/>
    </row>
    <row r="7" spans="1:16" x14ac:dyDescent="0.25">
      <c r="C7" s="268" t="s">
        <v>331</v>
      </c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</row>
    <row r="8" spans="1:16" x14ac:dyDescent="0.25">
      <c r="C8" s="269" t="s">
        <v>332</v>
      </c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</row>
    <row r="9" spans="1:16" x14ac:dyDescent="0.25">
      <c r="C9" s="269" t="s">
        <v>333</v>
      </c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</row>
    <row r="10" spans="1:16" x14ac:dyDescent="0.25">
      <c r="C10" s="269" t="s">
        <v>334</v>
      </c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</row>
    <row r="11" spans="1:16" x14ac:dyDescent="0.25">
      <c r="C11" s="269" t="s">
        <v>335</v>
      </c>
      <c r="D11" s="269"/>
      <c r="E11" s="269"/>
      <c r="F11" s="269"/>
      <c r="G11" s="269"/>
      <c r="H11" s="269"/>
      <c r="I11" s="269"/>
      <c r="J11" s="269"/>
      <c r="K11" s="269"/>
      <c r="L11" s="269"/>
      <c r="M11" s="269"/>
      <c r="N11" s="269"/>
      <c r="O11" s="269"/>
      <c r="P11" s="269"/>
    </row>
    <row r="12" spans="1:16" x14ac:dyDescent="0.25">
      <c r="C12" s="269" t="s">
        <v>336</v>
      </c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</row>
    <row r="13" spans="1:16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8"/>
      <c r="K13" s="18"/>
      <c r="L13" s="104"/>
      <c r="M13" s="17"/>
      <c r="N13" s="17"/>
    </row>
    <row r="14" spans="1:16" ht="18.75" x14ac:dyDescent="0.3">
      <c r="A14" s="207" t="s">
        <v>265</v>
      </c>
      <c r="B14" s="207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156"/>
    </row>
    <row r="15" spans="1:16" ht="28.5" customHeight="1" x14ac:dyDescent="0.3">
      <c r="A15" s="155"/>
      <c r="B15" s="89" t="s">
        <v>297</v>
      </c>
      <c r="C15" s="270" t="s">
        <v>298</v>
      </c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</row>
    <row r="16" spans="1:16" ht="27.75" customHeight="1" x14ac:dyDescent="0.3">
      <c r="A16" s="155"/>
      <c r="B16" s="89" t="s">
        <v>299</v>
      </c>
      <c r="C16" s="270" t="s">
        <v>300</v>
      </c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0"/>
    </row>
    <row r="17" spans="1:20" ht="15" customHeight="1" x14ac:dyDescent="0.25">
      <c r="A17" s="275" t="s">
        <v>292</v>
      </c>
      <c r="B17" s="200" t="s">
        <v>0</v>
      </c>
      <c r="C17" s="200" t="s">
        <v>1</v>
      </c>
      <c r="D17" s="200" t="s">
        <v>2</v>
      </c>
      <c r="E17" s="200" t="s">
        <v>3</v>
      </c>
      <c r="F17" s="271" t="s">
        <v>288</v>
      </c>
      <c r="G17" s="271"/>
      <c r="H17" s="271"/>
      <c r="I17" s="271"/>
      <c r="J17" s="271"/>
      <c r="K17" s="271"/>
      <c r="L17" s="271"/>
      <c r="M17" s="271"/>
      <c r="N17" s="271"/>
      <c r="O17" s="4"/>
      <c r="P17" s="4"/>
      <c r="Q17" s="3"/>
      <c r="R17" s="6"/>
      <c r="S17" s="6"/>
      <c r="T17" s="6"/>
    </row>
    <row r="18" spans="1:20" ht="33" customHeight="1" x14ac:dyDescent="0.25">
      <c r="A18" s="275"/>
      <c r="B18" s="200"/>
      <c r="C18" s="200"/>
      <c r="D18" s="200"/>
      <c r="E18" s="200"/>
      <c r="F18" s="271"/>
      <c r="G18" s="271"/>
      <c r="H18" s="271"/>
      <c r="I18" s="271"/>
      <c r="J18" s="271"/>
      <c r="K18" s="271"/>
      <c r="L18" s="271"/>
      <c r="M18" s="271"/>
      <c r="N18" s="271"/>
      <c r="O18" s="188" t="s">
        <v>343</v>
      </c>
      <c r="P18" s="4"/>
      <c r="Q18" s="4"/>
      <c r="R18" s="6"/>
      <c r="S18" s="6"/>
      <c r="T18" s="6"/>
    </row>
    <row r="19" spans="1:20" x14ac:dyDescent="0.25">
      <c r="A19" s="275"/>
      <c r="B19" s="200"/>
      <c r="C19" s="200"/>
      <c r="D19" s="200"/>
      <c r="E19" s="200"/>
      <c r="F19" s="153">
        <v>2020</v>
      </c>
      <c r="G19" s="153">
        <v>2021</v>
      </c>
      <c r="H19" s="153">
        <v>2022</v>
      </c>
      <c r="I19" s="153">
        <v>2023</v>
      </c>
      <c r="J19" s="206">
        <v>2024</v>
      </c>
      <c r="K19" s="206"/>
      <c r="L19" s="105">
        <v>2025</v>
      </c>
      <c r="M19" s="153">
        <v>2026</v>
      </c>
      <c r="N19" s="153">
        <v>2027</v>
      </c>
      <c r="O19" s="7">
        <v>2025</v>
      </c>
      <c r="P19" s="7"/>
      <c r="Q19" s="3"/>
      <c r="R19" s="6"/>
      <c r="S19" s="6"/>
      <c r="T19" s="6"/>
    </row>
    <row r="20" spans="1:20" ht="66" customHeight="1" x14ac:dyDescent="0.25">
      <c r="A20" s="211">
        <v>1</v>
      </c>
      <c r="B20" s="203" t="s">
        <v>5</v>
      </c>
      <c r="C20" s="212" t="s">
        <v>263</v>
      </c>
      <c r="D20" s="209" t="s">
        <v>260</v>
      </c>
      <c r="E20" s="123"/>
      <c r="F20" s="146" t="s">
        <v>158</v>
      </c>
      <c r="G20" s="146" t="s">
        <v>158</v>
      </c>
      <c r="H20" s="146" t="s">
        <v>158</v>
      </c>
      <c r="I20" s="146" t="s">
        <v>162</v>
      </c>
      <c r="J20" s="124" t="s">
        <v>160</v>
      </c>
      <c r="K20" s="124" t="s">
        <v>6</v>
      </c>
      <c r="L20" s="125" t="s">
        <v>160</v>
      </c>
      <c r="M20" s="146" t="s">
        <v>160</v>
      </c>
      <c r="N20" s="146" t="s">
        <v>160</v>
      </c>
      <c r="O20" s="6"/>
      <c r="P20" s="6"/>
      <c r="Q20" s="6"/>
      <c r="R20" s="6"/>
      <c r="S20" s="6"/>
      <c r="T20" s="6"/>
    </row>
    <row r="21" spans="1:20" ht="33" customHeight="1" x14ac:dyDescent="0.25">
      <c r="A21" s="211"/>
      <c r="B21" s="204"/>
      <c r="C21" s="212"/>
      <c r="D21" s="209"/>
      <c r="E21" s="20" t="s">
        <v>159</v>
      </c>
      <c r="F21" s="22">
        <f>F22+F23+F24</f>
        <v>135883.15</v>
      </c>
      <c r="G21" s="22">
        <f t="shared" ref="G21:N21" si="0">G22+G23+G24</f>
        <v>148391.59</v>
      </c>
      <c r="H21" s="22">
        <f t="shared" si="0"/>
        <v>160189.66999999998</v>
      </c>
      <c r="I21" s="22">
        <f t="shared" si="0"/>
        <v>168557.53</v>
      </c>
      <c r="J21" s="23">
        <f t="shared" si="0"/>
        <v>224493.28999999998</v>
      </c>
      <c r="K21" s="23">
        <f t="shared" si="0"/>
        <v>211892.63999999998</v>
      </c>
      <c r="L21" s="106">
        <f t="shared" si="0"/>
        <v>224315.09</v>
      </c>
      <c r="M21" s="22">
        <f t="shared" si="0"/>
        <v>220757.59999999998</v>
      </c>
      <c r="N21" s="22">
        <f t="shared" si="0"/>
        <v>221563.21</v>
      </c>
      <c r="O21" s="182">
        <v>3809.16</v>
      </c>
      <c r="P21" s="182"/>
      <c r="Q21" s="182"/>
      <c r="R21" s="6"/>
      <c r="S21" s="6"/>
      <c r="T21" s="6"/>
    </row>
    <row r="22" spans="1:20" ht="29.25" customHeight="1" x14ac:dyDescent="0.25">
      <c r="A22" s="211"/>
      <c r="B22" s="204"/>
      <c r="C22" s="212"/>
      <c r="D22" s="209"/>
      <c r="E22" s="24" t="s">
        <v>10</v>
      </c>
      <c r="F22" s="22">
        <f t="shared" ref="F22:N24" si="1">F50</f>
        <v>111607.08</v>
      </c>
      <c r="G22" s="22">
        <f t="shared" si="1"/>
        <v>113889.9</v>
      </c>
      <c r="H22" s="22">
        <f t="shared" si="1"/>
        <v>123554.45</v>
      </c>
      <c r="I22" s="22">
        <f t="shared" si="1"/>
        <v>134986.31</v>
      </c>
      <c r="J22" s="23">
        <f t="shared" si="1"/>
        <v>160629.78999999998</v>
      </c>
      <c r="K22" s="23">
        <f t="shared" si="1"/>
        <v>159519.15</v>
      </c>
      <c r="L22" s="106">
        <f t="shared" si="1"/>
        <v>109778.2</v>
      </c>
      <c r="M22" s="22">
        <f t="shared" si="1"/>
        <v>109778.2</v>
      </c>
      <c r="N22" s="22">
        <f t="shared" si="1"/>
        <v>109778.2</v>
      </c>
      <c r="O22" s="182"/>
      <c r="P22" s="182"/>
      <c r="Q22" s="182"/>
      <c r="R22" s="6"/>
      <c r="S22" s="6"/>
      <c r="T22" s="6"/>
    </row>
    <row r="23" spans="1:20" ht="29.25" customHeight="1" x14ac:dyDescent="0.25">
      <c r="A23" s="211"/>
      <c r="B23" s="204"/>
      <c r="C23" s="212"/>
      <c r="D23" s="209"/>
      <c r="E23" s="24" t="s">
        <v>11</v>
      </c>
      <c r="F23" s="22">
        <f t="shared" si="1"/>
        <v>24276.07</v>
      </c>
      <c r="G23" s="22">
        <f t="shared" si="1"/>
        <v>34501.69</v>
      </c>
      <c r="H23" s="22">
        <f t="shared" si="1"/>
        <v>36635.22</v>
      </c>
      <c r="I23" s="22">
        <f t="shared" si="1"/>
        <v>33571.22</v>
      </c>
      <c r="J23" s="23">
        <f t="shared" si="1"/>
        <v>63863.5</v>
      </c>
      <c r="K23" s="23">
        <f t="shared" si="1"/>
        <v>52373.49</v>
      </c>
      <c r="L23" s="106">
        <f t="shared" si="1"/>
        <v>114536.89</v>
      </c>
      <c r="M23" s="22">
        <f t="shared" si="1"/>
        <v>110979.4</v>
      </c>
      <c r="N23" s="22">
        <f t="shared" si="1"/>
        <v>111785.01</v>
      </c>
      <c r="O23" s="182"/>
      <c r="P23" s="182"/>
      <c r="Q23" s="182"/>
      <c r="R23" s="6"/>
      <c r="S23" s="6"/>
      <c r="T23" s="6"/>
    </row>
    <row r="24" spans="1:20" ht="36" customHeight="1" x14ac:dyDescent="0.25">
      <c r="A24" s="211"/>
      <c r="B24" s="205"/>
      <c r="C24" s="212"/>
      <c r="D24" s="209"/>
      <c r="E24" s="93" t="s">
        <v>262</v>
      </c>
      <c r="F24" s="26">
        <f t="shared" si="1"/>
        <v>0</v>
      </c>
      <c r="G24" s="26">
        <f t="shared" si="1"/>
        <v>0</v>
      </c>
      <c r="H24" s="26">
        <f t="shared" si="1"/>
        <v>0</v>
      </c>
      <c r="I24" s="26">
        <f t="shared" si="1"/>
        <v>0</v>
      </c>
      <c r="J24" s="27">
        <f t="shared" si="1"/>
        <v>0</v>
      </c>
      <c r="K24" s="27">
        <f t="shared" si="1"/>
        <v>0</v>
      </c>
      <c r="L24" s="107">
        <f t="shared" si="1"/>
        <v>0</v>
      </c>
      <c r="M24" s="26">
        <f t="shared" si="1"/>
        <v>0</v>
      </c>
      <c r="N24" s="26">
        <f t="shared" si="1"/>
        <v>0</v>
      </c>
      <c r="O24" s="182"/>
      <c r="P24" s="182"/>
      <c r="Q24" s="182"/>
    </row>
    <row r="25" spans="1:20" ht="49.5" customHeight="1" x14ac:dyDescent="0.25">
      <c r="A25" s="28"/>
      <c r="B25" s="150" t="s">
        <v>7</v>
      </c>
      <c r="C25" s="212"/>
      <c r="D25" s="209"/>
      <c r="E25" s="93"/>
      <c r="F25" s="30">
        <f>F24+F23+F22</f>
        <v>135883.15</v>
      </c>
      <c r="G25" s="30">
        <f t="shared" ref="G25:N25" si="2">G24+G23+G22</f>
        <v>148391.59</v>
      </c>
      <c r="H25" s="30">
        <f t="shared" si="2"/>
        <v>160189.66999999998</v>
      </c>
      <c r="I25" s="30">
        <f t="shared" si="2"/>
        <v>168557.53</v>
      </c>
      <c r="J25" s="31">
        <f t="shared" si="2"/>
        <v>224493.28999999998</v>
      </c>
      <c r="K25" s="31">
        <f t="shared" si="2"/>
        <v>211892.63999999998</v>
      </c>
      <c r="L25" s="108">
        <f t="shared" si="2"/>
        <v>224315.09</v>
      </c>
      <c r="M25" s="30">
        <f t="shared" si="2"/>
        <v>220757.59999999998</v>
      </c>
      <c r="N25" s="30">
        <f t="shared" si="2"/>
        <v>221563.21</v>
      </c>
      <c r="O25" s="182"/>
      <c r="P25" s="182"/>
      <c r="Q25" s="182"/>
    </row>
    <row r="26" spans="1:20" ht="99" customHeight="1" x14ac:dyDescent="0.25">
      <c r="A26" s="32" t="s">
        <v>8</v>
      </c>
      <c r="B26" s="150" t="s">
        <v>293</v>
      </c>
      <c r="C26" s="213"/>
      <c r="D26" s="209"/>
      <c r="E26" s="33"/>
      <c r="F26" s="30">
        <f>F27+F28+F29+F30+F32+F33+F34</f>
        <v>133043.62999999998</v>
      </c>
      <c r="G26" s="30">
        <f>G27+G28+G29+G30+G32+G33+G34</f>
        <v>143740.75</v>
      </c>
      <c r="H26" s="30">
        <f>H27+H28+H29+H30+H32+H33+H34</f>
        <v>156022.31</v>
      </c>
      <c r="I26" s="30">
        <f t="shared" ref="I26:N26" si="3">I27+I28+I29+I30+I32+I33+I34+I31</f>
        <v>164055.45000000001</v>
      </c>
      <c r="J26" s="30">
        <f t="shared" si="3"/>
        <v>193368.16999999998</v>
      </c>
      <c r="K26" s="30">
        <f t="shared" si="3"/>
        <v>193368.16999999998</v>
      </c>
      <c r="L26" s="108">
        <f t="shared" si="3"/>
        <v>213223.4</v>
      </c>
      <c r="M26" s="30">
        <f t="shared" si="3"/>
        <v>213223.4</v>
      </c>
      <c r="N26" s="30">
        <f t="shared" si="3"/>
        <v>213223.4</v>
      </c>
      <c r="O26" s="182"/>
      <c r="P26" s="182"/>
      <c r="Q26" s="182"/>
    </row>
    <row r="27" spans="1:20" ht="63.75" customHeight="1" x14ac:dyDescent="0.25">
      <c r="A27" s="149" t="s">
        <v>145</v>
      </c>
      <c r="B27" s="150" t="s">
        <v>9</v>
      </c>
      <c r="C27" s="35" t="s">
        <v>318</v>
      </c>
      <c r="D27" s="209"/>
      <c r="E27" s="93" t="s">
        <v>10</v>
      </c>
      <c r="F27" s="30">
        <v>76330.600000000006</v>
      </c>
      <c r="G27" s="30">
        <v>80070.399999999994</v>
      </c>
      <c r="H27" s="30">
        <v>82009.7</v>
      </c>
      <c r="I27" s="30">
        <v>86914.6</v>
      </c>
      <c r="J27" s="31">
        <v>95827.4</v>
      </c>
      <c r="K27" s="31">
        <v>95827.4</v>
      </c>
      <c r="L27" s="108">
        <v>109346.2</v>
      </c>
      <c r="M27" s="30">
        <v>109346.2</v>
      </c>
      <c r="N27" s="30">
        <v>109346.2</v>
      </c>
      <c r="O27" s="182">
        <v>4166.9399999999996</v>
      </c>
      <c r="P27" s="182"/>
      <c r="Q27" s="182"/>
    </row>
    <row r="28" spans="1:20" ht="33.75" customHeight="1" x14ac:dyDescent="0.25">
      <c r="A28" s="233" t="s">
        <v>146</v>
      </c>
      <c r="B28" s="203" t="s">
        <v>34</v>
      </c>
      <c r="C28" s="232" t="s">
        <v>263</v>
      </c>
      <c r="D28" s="210"/>
      <c r="E28" s="93" t="s">
        <v>10</v>
      </c>
      <c r="F28" s="30">
        <v>34188.699999999997</v>
      </c>
      <c r="G28" s="30">
        <v>33819.5</v>
      </c>
      <c r="H28" s="30">
        <v>39491.22</v>
      </c>
      <c r="I28" s="30">
        <v>0</v>
      </c>
      <c r="J28" s="31">
        <v>0</v>
      </c>
      <c r="K28" s="31">
        <v>0</v>
      </c>
      <c r="L28" s="108">
        <v>0</v>
      </c>
      <c r="M28" s="30">
        <v>0</v>
      </c>
      <c r="N28" s="30">
        <v>0</v>
      </c>
      <c r="O28" s="182"/>
      <c r="P28" s="182"/>
      <c r="Q28" s="182"/>
    </row>
    <row r="29" spans="1:20" ht="24" customHeight="1" x14ac:dyDescent="0.25">
      <c r="A29" s="234"/>
      <c r="B29" s="205"/>
      <c r="C29" s="212"/>
      <c r="D29" s="93" t="s">
        <v>264</v>
      </c>
      <c r="E29" s="93" t="s">
        <v>11</v>
      </c>
      <c r="F29" s="30"/>
      <c r="G29" s="30">
        <v>1036.7</v>
      </c>
      <c r="H29" s="30">
        <v>1221.46</v>
      </c>
      <c r="I29" s="30">
        <v>0</v>
      </c>
      <c r="J29" s="31">
        <v>0</v>
      </c>
      <c r="K29" s="31">
        <v>0</v>
      </c>
      <c r="L29" s="108">
        <v>0</v>
      </c>
      <c r="M29" s="30">
        <v>0</v>
      </c>
      <c r="N29" s="30">
        <v>0</v>
      </c>
      <c r="O29" s="182"/>
      <c r="P29" s="182"/>
      <c r="Q29" s="182"/>
    </row>
    <row r="30" spans="1:20" ht="40.5" customHeight="1" x14ac:dyDescent="0.25">
      <c r="A30" s="233" t="s">
        <v>147</v>
      </c>
      <c r="B30" s="203" t="s">
        <v>290</v>
      </c>
      <c r="C30" s="212"/>
      <c r="D30" s="214" t="s">
        <v>260</v>
      </c>
      <c r="E30" s="93" t="s">
        <v>11</v>
      </c>
      <c r="F30" s="30">
        <v>21479.95</v>
      </c>
      <c r="G30" s="30">
        <v>28814.15</v>
      </c>
      <c r="H30" s="30">
        <v>31182.32</v>
      </c>
      <c r="I30" s="30">
        <v>29424.82</v>
      </c>
      <c r="J30" s="31">
        <v>39265.68</v>
      </c>
      <c r="K30" s="31">
        <v>39265.68</v>
      </c>
      <c r="L30" s="108">
        <v>103877.2</v>
      </c>
      <c r="M30" s="30">
        <v>103877.2</v>
      </c>
      <c r="N30" s="30">
        <v>103877.2</v>
      </c>
      <c r="O30" s="182">
        <f>L30-ноябрь!L25</f>
        <v>-4209.6100000000006</v>
      </c>
      <c r="P30" s="182" t="s">
        <v>344</v>
      </c>
      <c r="Q30" s="182"/>
    </row>
    <row r="31" spans="1:20" ht="40.5" customHeight="1" x14ac:dyDescent="0.25">
      <c r="A31" s="234"/>
      <c r="B31" s="205"/>
      <c r="C31" s="212"/>
      <c r="D31" s="209"/>
      <c r="E31" s="93" t="s">
        <v>10</v>
      </c>
      <c r="F31" s="30">
        <v>0</v>
      </c>
      <c r="G31" s="30">
        <v>0</v>
      </c>
      <c r="H31" s="30">
        <v>0</v>
      </c>
      <c r="I31" s="30">
        <v>47716.03</v>
      </c>
      <c r="J31" s="31">
        <v>58275.09</v>
      </c>
      <c r="K31" s="31">
        <v>58275.09</v>
      </c>
      <c r="L31" s="108">
        <v>0</v>
      </c>
      <c r="M31" s="30">
        <v>0</v>
      </c>
      <c r="N31" s="30">
        <v>0</v>
      </c>
      <c r="O31" s="182"/>
      <c r="P31" s="267" t="s">
        <v>345</v>
      </c>
      <c r="Q31" s="267"/>
      <c r="R31" s="267"/>
    </row>
    <row r="32" spans="1:20" ht="36" customHeight="1" x14ac:dyDescent="0.25">
      <c r="A32" s="227" t="s">
        <v>148</v>
      </c>
      <c r="B32" s="225" t="s">
        <v>12</v>
      </c>
      <c r="C32" s="212"/>
      <c r="D32" s="209"/>
      <c r="E32" s="93" t="s">
        <v>10</v>
      </c>
      <c r="F32" s="30">
        <v>74.08</v>
      </c>
      <c r="G32" s="30">
        <v>0</v>
      </c>
      <c r="H32" s="30">
        <v>2053.5300000000002</v>
      </c>
      <c r="I32" s="30">
        <v>0</v>
      </c>
      <c r="J32" s="31">
        <v>0</v>
      </c>
      <c r="K32" s="31">
        <v>0</v>
      </c>
      <c r="L32" s="108">
        <v>0</v>
      </c>
      <c r="M32" s="30">
        <v>0</v>
      </c>
      <c r="N32" s="30">
        <v>0</v>
      </c>
      <c r="O32" s="182"/>
      <c r="P32" s="267"/>
      <c r="Q32" s="267"/>
      <c r="R32" s="267"/>
    </row>
    <row r="33" spans="1:17" ht="19.5" customHeight="1" x14ac:dyDescent="0.25">
      <c r="A33" s="227"/>
      <c r="B33" s="225"/>
      <c r="C33" s="212"/>
      <c r="D33" s="209"/>
      <c r="E33" s="93" t="s">
        <v>11</v>
      </c>
      <c r="F33" s="30">
        <v>2.2999999999999998</v>
      </c>
      <c r="G33" s="30">
        <v>0</v>
      </c>
      <c r="H33" s="30">
        <v>64.08</v>
      </c>
      <c r="I33" s="30">
        <v>0</v>
      </c>
      <c r="J33" s="31">
        <v>0</v>
      </c>
      <c r="K33" s="31">
        <v>0</v>
      </c>
      <c r="L33" s="108">
        <v>0</v>
      </c>
      <c r="M33" s="30">
        <v>0</v>
      </c>
      <c r="N33" s="30">
        <v>0</v>
      </c>
      <c r="O33" s="182"/>
      <c r="P33" s="182"/>
      <c r="Q33" s="182"/>
    </row>
    <row r="34" spans="1:17" ht="71.25" customHeight="1" x14ac:dyDescent="0.25">
      <c r="A34" s="36" t="s">
        <v>149</v>
      </c>
      <c r="B34" s="150" t="s">
        <v>13</v>
      </c>
      <c r="C34" s="213"/>
      <c r="D34" s="210"/>
      <c r="E34" s="93" t="s">
        <v>10</v>
      </c>
      <c r="F34" s="37">
        <v>968</v>
      </c>
      <c r="G34" s="37">
        <v>0</v>
      </c>
      <c r="H34" s="37">
        <v>0</v>
      </c>
      <c r="I34" s="37">
        <v>0</v>
      </c>
      <c r="J34" s="38">
        <v>0</v>
      </c>
      <c r="K34" s="38">
        <v>0</v>
      </c>
      <c r="L34" s="109">
        <v>0</v>
      </c>
      <c r="M34" s="37">
        <v>0</v>
      </c>
      <c r="N34" s="37">
        <v>0</v>
      </c>
      <c r="O34" s="182"/>
      <c r="P34" s="182"/>
      <c r="Q34" s="182"/>
    </row>
    <row r="35" spans="1:17" ht="45" customHeight="1" x14ac:dyDescent="0.25">
      <c r="A35" s="39" t="s">
        <v>150</v>
      </c>
      <c r="B35" s="40" t="s">
        <v>14</v>
      </c>
      <c r="C35" s="142"/>
      <c r="D35" s="93"/>
      <c r="E35" s="93" t="s">
        <v>11</v>
      </c>
      <c r="F35" s="42">
        <f>F36+F37+F40+F41+F42+F44+F45</f>
        <v>2839.52</v>
      </c>
      <c r="G35" s="42">
        <f>G36+G37+G40+G41+G42+G44+G45</f>
        <v>4650.84</v>
      </c>
      <c r="H35" s="42">
        <f>H36+H37+H40+H41+H42+H44+H45</f>
        <v>4167.3600000000006</v>
      </c>
      <c r="I35" s="42">
        <f>I36+I37+I40+I41+I42+I44+I45</f>
        <v>4146.4000000000005</v>
      </c>
      <c r="J35" s="42">
        <f>J36+J37+J40+J41+J42+J44+J45+J38+J39</f>
        <v>20654.82</v>
      </c>
      <c r="K35" s="42">
        <f>K36+K37+K40+K41+K42+K44+K45+K38+K39</f>
        <v>9038.81</v>
      </c>
      <c r="L35" s="110">
        <f>L36+L37+L40+L41+L42+L44+L45+L38+L39</f>
        <v>11091.69</v>
      </c>
      <c r="M35" s="42">
        <f>M36+M37+M40+M41+M42+M44+M45+M38+M39</f>
        <v>7534.2</v>
      </c>
      <c r="N35" s="42">
        <f>N36+N37+N40+N41+N42+N44+N45+N38+N39</f>
        <v>8339.81</v>
      </c>
      <c r="O35" s="182"/>
      <c r="P35" s="182"/>
      <c r="Q35" s="182"/>
    </row>
    <row r="36" spans="1:17" ht="26.25" customHeight="1" x14ac:dyDescent="0.25">
      <c r="A36" s="151" t="s">
        <v>151</v>
      </c>
      <c r="B36" s="150" t="s">
        <v>15</v>
      </c>
      <c r="C36" s="226" t="s">
        <v>319</v>
      </c>
      <c r="D36" s="214" t="s">
        <v>260</v>
      </c>
      <c r="E36" s="93" t="s">
        <v>11</v>
      </c>
      <c r="F36" s="45">
        <v>435.57</v>
      </c>
      <c r="G36" s="45">
        <v>856.25</v>
      </c>
      <c r="H36" s="45">
        <v>675.86</v>
      </c>
      <c r="I36" s="45">
        <v>896.44</v>
      </c>
      <c r="J36" s="46">
        <v>2310.86</v>
      </c>
      <c r="K36" s="46">
        <v>859.86</v>
      </c>
      <c r="L36" s="111">
        <v>3259.08</v>
      </c>
      <c r="M36" s="45">
        <v>2818.37</v>
      </c>
      <c r="N36" s="45">
        <v>3623.98</v>
      </c>
      <c r="O36" s="182"/>
      <c r="P36" s="182"/>
      <c r="Q36" s="182"/>
    </row>
    <row r="37" spans="1:17" ht="22.5" customHeight="1" x14ac:dyDescent="0.25">
      <c r="A37" s="151" t="s">
        <v>152</v>
      </c>
      <c r="B37" s="150" t="s">
        <v>16</v>
      </c>
      <c r="C37" s="226"/>
      <c r="D37" s="209"/>
      <c r="E37" s="93" t="s">
        <v>11</v>
      </c>
      <c r="F37" s="45">
        <v>2356.84</v>
      </c>
      <c r="G37" s="45">
        <v>2146.56</v>
      </c>
      <c r="H37" s="45">
        <v>2126.42</v>
      </c>
      <c r="I37" s="45">
        <v>2562.96</v>
      </c>
      <c r="J37" s="46">
        <v>4040.31</v>
      </c>
      <c r="K37" s="46">
        <v>2783.4</v>
      </c>
      <c r="L37" s="111">
        <v>3851.83</v>
      </c>
      <c r="M37" s="45">
        <v>3851.83</v>
      </c>
      <c r="N37" s="45">
        <v>3851.83</v>
      </c>
      <c r="O37" s="182">
        <f>L37-ноябрь!L32</f>
        <v>3851.83</v>
      </c>
      <c r="P37" s="182"/>
      <c r="Q37" s="182"/>
    </row>
    <row r="38" spans="1:17" ht="74.25" customHeight="1" x14ac:dyDescent="0.25">
      <c r="A38" s="228" t="s">
        <v>314</v>
      </c>
      <c r="B38" s="230" t="s">
        <v>315</v>
      </c>
      <c r="C38" s="226"/>
      <c r="D38" s="209"/>
      <c r="E38" s="93" t="s">
        <v>10</v>
      </c>
      <c r="F38" s="45"/>
      <c r="G38" s="45"/>
      <c r="H38" s="45"/>
      <c r="I38" s="45"/>
      <c r="J38" s="46">
        <v>432</v>
      </c>
      <c r="K38" s="46">
        <v>306</v>
      </c>
      <c r="L38" s="111">
        <v>432</v>
      </c>
      <c r="M38" s="45">
        <v>432</v>
      </c>
      <c r="N38" s="45">
        <v>432</v>
      </c>
      <c r="O38" s="182"/>
      <c r="P38" s="182"/>
      <c r="Q38" s="182"/>
    </row>
    <row r="39" spans="1:17" ht="90" customHeight="1" x14ac:dyDescent="0.25">
      <c r="A39" s="229"/>
      <c r="B39" s="231"/>
      <c r="C39" s="226"/>
      <c r="D39" s="209"/>
      <c r="E39" s="93" t="s">
        <v>11</v>
      </c>
      <c r="F39" s="45"/>
      <c r="G39" s="45"/>
      <c r="H39" s="45"/>
      <c r="I39" s="45"/>
      <c r="J39" s="46">
        <v>432</v>
      </c>
      <c r="K39" s="46">
        <v>206</v>
      </c>
      <c r="L39" s="111">
        <v>432</v>
      </c>
      <c r="M39" s="45">
        <v>432</v>
      </c>
      <c r="N39" s="45">
        <v>432</v>
      </c>
      <c r="O39" s="182"/>
      <c r="P39" s="182"/>
      <c r="Q39" s="182"/>
    </row>
    <row r="40" spans="1:17" ht="18" customHeight="1" x14ac:dyDescent="0.25">
      <c r="A40" s="47" t="s">
        <v>153</v>
      </c>
      <c r="B40" s="150" t="s">
        <v>17</v>
      </c>
      <c r="C40" s="226"/>
      <c r="D40" s="210"/>
      <c r="E40" s="93" t="s">
        <v>11</v>
      </c>
      <c r="F40" s="45"/>
      <c r="G40" s="45">
        <v>1648.03</v>
      </c>
      <c r="H40" s="45">
        <v>1235.08</v>
      </c>
      <c r="I40" s="45">
        <v>668.28</v>
      </c>
      <c r="J40" s="46">
        <v>13118.85</v>
      </c>
      <c r="K40" s="46">
        <v>4614.57</v>
      </c>
      <c r="L40" s="111">
        <v>3116.78</v>
      </c>
      <c r="M40" s="45">
        <v>0</v>
      </c>
      <c r="N40" s="45">
        <v>0</v>
      </c>
      <c r="O40" s="182"/>
      <c r="P40" s="182"/>
      <c r="Q40" s="182"/>
    </row>
    <row r="41" spans="1:17" ht="44.25" customHeight="1" x14ac:dyDescent="0.25">
      <c r="A41" s="47" t="s">
        <v>154</v>
      </c>
      <c r="B41" s="150" t="s">
        <v>18</v>
      </c>
      <c r="C41" s="226"/>
      <c r="D41" s="93">
        <v>2022</v>
      </c>
      <c r="E41" s="93" t="s">
        <v>11</v>
      </c>
      <c r="F41" s="45"/>
      <c r="G41" s="26"/>
      <c r="H41" s="30">
        <v>130</v>
      </c>
      <c r="I41" s="26"/>
      <c r="J41" s="27"/>
      <c r="K41" s="27"/>
      <c r="L41" s="108"/>
      <c r="M41" s="30"/>
      <c r="N41" s="30"/>
      <c r="O41" s="182"/>
      <c r="P41" s="182"/>
      <c r="Q41" s="182"/>
    </row>
    <row r="42" spans="1:17" ht="41.25" customHeight="1" x14ac:dyDescent="0.25">
      <c r="A42" s="233" t="s">
        <v>155</v>
      </c>
      <c r="B42" s="203" t="s">
        <v>19</v>
      </c>
      <c r="C42" s="226"/>
      <c r="D42" s="214" t="s">
        <v>325</v>
      </c>
      <c r="E42" s="93" t="s">
        <v>11</v>
      </c>
      <c r="F42" s="30"/>
      <c r="G42" s="26"/>
      <c r="H42" s="30"/>
      <c r="I42" s="30">
        <v>18.72</v>
      </c>
      <c r="J42" s="31">
        <v>320.8</v>
      </c>
      <c r="K42" s="31">
        <v>268.98</v>
      </c>
      <c r="L42" s="108"/>
      <c r="M42" s="30"/>
      <c r="N42" s="30"/>
      <c r="O42" s="182"/>
      <c r="P42" s="182"/>
      <c r="Q42" s="182"/>
    </row>
    <row r="43" spans="1:17" ht="41.25" customHeight="1" x14ac:dyDescent="0.25">
      <c r="A43" s="234"/>
      <c r="B43" s="205"/>
      <c r="C43" s="226"/>
      <c r="D43" s="210"/>
      <c r="E43" s="93" t="s">
        <v>10</v>
      </c>
      <c r="F43" s="30"/>
      <c r="G43" s="26"/>
      <c r="H43" s="30"/>
      <c r="I43" s="30">
        <v>355.68</v>
      </c>
      <c r="J43" s="31">
        <v>6095.3</v>
      </c>
      <c r="K43" s="31">
        <v>5110.66</v>
      </c>
      <c r="L43" s="108"/>
      <c r="M43" s="30"/>
      <c r="N43" s="30"/>
      <c r="O43" s="182"/>
      <c r="P43" s="182"/>
      <c r="Q43" s="182"/>
    </row>
    <row r="44" spans="1:17" ht="29.25" customHeight="1" x14ac:dyDescent="0.25">
      <c r="A44" s="224" t="s">
        <v>156</v>
      </c>
      <c r="B44" s="225" t="s">
        <v>20</v>
      </c>
      <c r="C44" s="226"/>
      <c r="D44" s="93">
        <v>2020</v>
      </c>
      <c r="E44" s="93" t="s">
        <v>10</v>
      </c>
      <c r="F44" s="30">
        <v>45.7</v>
      </c>
      <c r="G44" s="26"/>
      <c r="H44" s="30"/>
      <c r="I44" s="26"/>
      <c r="J44" s="31">
        <v>0</v>
      </c>
      <c r="K44" s="31"/>
      <c r="L44" s="108">
        <v>0</v>
      </c>
      <c r="M44" s="30">
        <v>0</v>
      </c>
      <c r="N44" s="30"/>
      <c r="O44" s="182"/>
      <c r="P44" s="182"/>
      <c r="Q44" s="182"/>
    </row>
    <row r="45" spans="1:17" ht="21.75" customHeight="1" x14ac:dyDescent="0.25">
      <c r="A45" s="224"/>
      <c r="B45" s="225"/>
      <c r="C45" s="226"/>
      <c r="D45" s="93">
        <v>2020</v>
      </c>
      <c r="E45" s="93" t="s">
        <v>11</v>
      </c>
      <c r="F45" s="30">
        <v>1.41</v>
      </c>
      <c r="G45" s="26"/>
      <c r="H45" s="26"/>
      <c r="I45" s="26"/>
      <c r="J45" s="31">
        <v>0</v>
      </c>
      <c r="K45" s="31"/>
      <c r="L45" s="108">
        <v>0</v>
      </c>
      <c r="M45" s="30">
        <v>0</v>
      </c>
      <c r="N45" s="30"/>
      <c r="O45" s="182"/>
      <c r="P45" s="182"/>
      <c r="Q45" s="182"/>
    </row>
    <row r="46" spans="1:17" ht="76.5" x14ac:dyDescent="0.25">
      <c r="A46" s="149" t="s">
        <v>21</v>
      </c>
      <c r="B46" s="150" t="s">
        <v>316</v>
      </c>
      <c r="C46" s="226"/>
      <c r="D46" s="214">
        <v>2024</v>
      </c>
      <c r="E46" s="93" t="s">
        <v>10</v>
      </c>
      <c r="F46" s="30"/>
      <c r="G46" s="26"/>
      <c r="H46" s="26"/>
      <c r="I46" s="26"/>
      <c r="J46" s="27">
        <v>4375</v>
      </c>
      <c r="K46" s="27">
        <v>4375</v>
      </c>
      <c r="L46" s="107"/>
      <c r="M46" s="26"/>
      <c r="N46" s="26"/>
      <c r="O46" s="182"/>
      <c r="P46" s="182"/>
      <c r="Q46" s="182"/>
    </row>
    <row r="47" spans="1:17" ht="29.25" customHeight="1" x14ac:dyDescent="0.25">
      <c r="A47" s="48" t="s">
        <v>157</v>
      </c>
      <c r="B47" s="150" t="s">
        <v>22</v>
      </c>
      <c r="C47" s="226"/>
      <c r="D47" s="210"/>
      <c r="E47" s="33"/>
      <c r="F47" s="30"/>
      <c r="G47" s="30"/>
      <c r="H47" s="30"/>
      <c r="I47" s="30"/>
      <c r="J47" s="31"/>
      <c r="K47" s="31"/>
      <c r="L47" s="108"/>
      <c r="M47" s="30"/>
      <c r="N47" s="30"/>
      <c r="O47" s="182"/>
      <c r="P47" s="182"/>
      <c r="Q47" s="182"/>
    </row>
    <row r="48" spans="1:17" ht="21.75" customHeight="1" x14ac:dyDescent="0.25">
      <c r="A48" s="264"/>
      <c r="B48" s="276" t="s">
        <v>23</v>
      </c>
      <c r="C48" s="276"/>
      <c r="D48" s="261"/>
      <c r="E48" s="266"/>
      <c r="F48" s="42">
        <f>F49+F50+F51+F52</f>
        <v>135883.15</v>
      </c>
      <c r="G48" s="42">
        <f t="shared" ref="G48:N48" si="4">G49+G50+G51+G52</f>
        <v>148391.59</v>
      </c>
      <c r="H48" s="42">
        <f t="shared" si="4"/>
        <v>160189.66999999998</v>
      </c>
      <c r="I48" s="42">
        <f t="shared" si="4"/>
        <v>168557.53</v>
      </c>
      <c r="J48" s="43">
        <f t="shared" si="4"/>
        <v>224493.28999999998</v>
      </c>
      <c r="K48" s="43">
        <f t="shared" si="4"/>
        <v>211892.63999999998</v>
      </c>
      <c r="L48" s="110">
        <f t="shared" si="4"/>
        <v>224315.09</v>
      </c>
      <c r="M48" s="42">
        <f t="shared" si="4"/>
        <v>220757.59999999998</v>
      </c>
      <c r="N48" s="42">
        <f t="shared" si="4"/>
        <v>221563.21</v>
      </c>
      <c r="O48" s="182"/>
      <c r="P48" s="182"/>
      <c r="Q48" s="182"/>
    </row>
    <row r="49" spans="1:19" x14ac:dyDescent="0.25">
      <c r="A49" s="264"/>
      <c r="B49" s="263" t="s">
        <v>24</v>
      </c>
      <c r="C49" s="263"/>
      <c r="D49" s="261"/>
      <c r="E49" s="266"/>
      <c r="F49" s="42">
        <v>0</v>
      </c>
      <c r="G49" s="42">
        <v>0</v>
      </c>
      <c r="H49" s="42">
        <v>0</v>
      </c>
      <c r="I49" s="42"/>
      <c r="J49" s="43">
        <v>0</v>
      </c>
      <c r="K49" s="43">
        <v>0</v>
      </c>
      <c r="L49" s="110">
        <v>0</v>
      </c>
      <c r="M49" s="42">
        <v>0</v>
      </c>
      <c r="N49" s="42">
        <v>0</v>
      </c>
      <c r="O49" s="182"/>
      <c r="P49" s="182"/>
      <c r="Q49" s="182"/>
    </row>
    <row r="50" spans="1:19" ht="24.75" customHeight="1" x14ac:dyDescent="0.25">
      <c r="A50" s="264"/>
      <c r="B50" s="263" t="s">
        <v>25</v>
      </c>
      <c r="C50" s="263"/>
      <c r="D50" s="261"/>
      <c r="E50" s="266"/>
      <c r="F50" s="42">
        <f>F44+F34+F32+F28+F27</f>
        <v>111607.08</v>
      </c>
      <c r="G50" s="42">
        <f>G44+G34+G32+G28+G27</f>
        <v>113889.9</v>
      </c>
      <c r="H50" s="42">
        <f>H44+H34+H32+H28+H27</f>
        <v>123554.45</v>
      </c>
      <c r="I50" s="42">
        <f>I44+I34+I32+I28+I27+I31+I43</f>
        <v>134986.31</v>
      </c>
      <c r="J50" s="42">
        <f>J44+J34+J32+J28+J27+J31+J43+J38</f>
        <v>160629.78999999998</v>
      </c>
      <c r="K50" s="42">
        <f>K44+K34+K32+K28+K27+K31+K43+K38</f>
        <v>159519.15</v>
      </c>
      <c r="L50" s="110">
        <f>L44+L34+L32+L28+L27+L31+L43+L38</f>
        <v>109778.2</v>
      </c>
      <c r="M50" s="42">
        <f>M44+M34+M32+M28+M27+M31+M43+M38</f>
        <v>109778.2</v>
      </c>
      <c r="N50" s="42">
        <f>N44+N34+N32+N28+N27+N31+N43+N38</f>
        <v>109778.2</v>
      </c>
      <c r="O50" s="182"/>
      <c r="P50" s="182"/>
      <c r="Q50" s="182"/>
    </row>
    <row r="51" spans="1:19" ht="22.5" customHeight="1" x14ac:dyDescent="0.25">
      <c r="A51" s="264"/>
      <c r="B51" s="263" t="s">
        <v>26</v>
      </c>
      <c r="C51" s="263"/>
      <c r="D51" s="261"/>
      <c r="E51" s="266"/>
      <c r="F51" s="42">
        <f>F46+F45+F42+F41+F40+F37+F36+F33+F30+F29</f>
        <v>24276.07</v>
      </c>
      <c r="G51" s="42">
        <f>G46+G45+G42+G41+G40+G37+G36+G33+G30+G29</f>
        <v>34501.69</v>
      </c>
      <c r="H51" s="42">
        <f>H46+H45+H42+H41+H40+H37+H36+H33+H30+H29</f>
        <v>36635.22</v>
      </c>
      <c r="I51" s="42">
        <f>I46+I45+I42+I41+I40+I37+I36+I33+I30+I29</f>
        <v>33571.22</v>
      </c>
      <c r="J51" s="43">
        <f>J46+J45+J42+J41+J40+J37+J36+J33+J30+J29+J39</f>
        <v>63863.5</v>
      </c>
      <c r="K51" s="43">
        <f>K46+K45+K42+K41+K40+K37+K36+K33+K30+K29+K39</f>
        <v>52373.49</v>
      </c>
      <c r="L51" s="110">
        <f>L46+L45+L42+L41+L40+L37+L36+L33+L30+L29+L39</f>
        <v>114536.89</v>
      </c>
      <c r="M51" s="43">
        <f>M46+M45+M42+M41+M40+M37+M36+M33+M30+M29+M39</f>
        <v>110979.4</v>
      </c>
      <c r="N51" s="43">
        <f>N46+N45+N42+N41+N40+N37+N36+N33+N30+N29+N39</f>
        <v>111785.01</v>
      </c>
      <c r="O51" s="182"/>
      <c r="P51" s="182"/>
      <c r="Q51" s="182"/>
    </row>
    <row r="52" spans="1:19" x14ac:dyDescent="0.25">
      <c r="A52" s="264"/>
      <c r="B52" s="265" t="s">
        <v>161</v>
      </c>
      <c r="C52" s="265"/>
      <c r="D52" s="49"/>
      <c r="E52" s="49"/>
      <c r="F52" s="50">
        <v>0</v>
      </c>
      <c r="G52" s="50">
        <v>0</v>
      </c>
      <c r="H52" s="50">
        <v>0</v>
      </c>
      <c r="I52" s="50">
        <v>0</v>
      </c>
      <c r="J52" s="51">
        <v>0</v>
      </c>
      <c r="K52" s="51">
        <v>0</v>
      </c>
      <c r="L52" s="112">
        <v>0</v>
      </c>
      <c r="M52" s="50">
        <v>0</v>
      </c>
      <c r="N52" s="50">
        <v>0</v>
      </c>
      <c r="O52" s="182"/>
      <c r="P52" s="182"/>
      <c r="Q52" s="182"/>
    </row>
    <row r="53" spans="1:19" x14ac:dyDescent="0.25">
      <c r="A53" s="52"/>
      <c r="B53" s="17"/>
      <c r="C53" s="17"/>
      <c r="D53" s="17"/>
      <c r="E53" s="17"/>
      <c r="F53" s="17"/>
      <c r="G53" s="17"/>
      <c r="H53" s="17"/>
      <c r="I53" s="17"/>
      <c r="J53" s="53"/>
      <c r="K53" s="53"/>
      <c r="L53" s="104"/>
      <c r="M53" s="17"/>
      <c r="N53" s="17"/>
    </row>
    <row r="54" spans="1:19" x14ac:dyDescent="0.25">
      <c r="A54" s="54"/>
      <c r="B54" s="17"/>
      <c r="C54" s="17"/>
      <c r="D54" s="17"/>
      <c r="E54" s="17"/>
      <c r="F54" s="17"/>
      <c r="G54" s="17"/>
      <c r="H54" s="17"/>
      <c r="I54" s="17"/>
      <c r="J54" s="18"/>
      <c r="K54" s="18"/>
      <c r="L54" s="104"/>
      <c r="M54" s="17"/>
      <c r="N54" s="17"/>
    </row>
    <row r="55" spans="1:19" x14ac:dyDescent="0.25">
      <c r="A55" s="52"/>
      <c r="B55" s="17" t="s">
        <v>285</v>
      </c>
      <c r="C55" s="17"/>
      <c r="D55" s="17"/>
      <c r="E55" s="17"/>
      <c r="F55" s="17"/>
      <c r="G55" s="17"/>
      <c r="H55" s="17"/>
      <c r="I55" s="17"/>
      <c r="J55" s="18"/>
      <c r="K55" s="18"/>
      <c r="L55" s="104"/>
      <c r="M55" s="17"/>
      <c r="N55" s="17"/>
    </row>
    <row r="56" spans="1:19" ht="35.25" customHeight="1" x14ac:dyDescent="0.25">
      <c r="A56" s="272" t="s">
        <v>266</v>
      </c>
      <c r="B56" s="273"/>
      <c r="C56" s="273"/>
      <c r="D56" s="273"/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6"/>
      <c r="P56" s="6"/>
      <c r="Q56" s="6"/>
      <c r="R56" s="6"/>
      <c r="S56" s="6"/>
    </row>
    <row r="57" spans="1:19" ht="35.25" customHeight="1" x14ac:dyDescent="0.25">
      <c r="A57" s="145"/>
      <c r="B57" s="135" t="s">
        <v>297</v>
      </c>
      <c r="C57" s="248" t="s">
        <v>301</v>
      </c>
      <c r="D57" s="248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6"/>
      <c r="P57" s="6"/>
      <c r="Q57" s="6"/>
      <c r="R57" s="6"/>
      <c r="S57" s="6"/>
    </row>
    <row r="58" spans="1:19" ht="35.25" customHeight="1" x14ac:dyDescent="0.25">
      <c r="A58" s="145"/>
      <c r="B58" s="89" t="s">
        <v>299</v>
      </c>
      <c r="C58" s="248" t="s">
        <v>302</v>
      </c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6"/>
      <c r="P58" s="6"/>
      <c r="Q58" s="6"/>
      <c r="R58" s="6"/>
      <c r="S58" s="6"/>
    </row>
    <row r="59" spans="1:19" ht="35.25" customHeight="1" x14ac:dyDescent="0.25">
      <c r="A59" s="200" t="s">
        <v>27</v>
      </c>
      <c r="B59" s="200" t="s">
        <v>0</v>
      </c>
      <c r="C59" s="200" t="s">
        <v>1</v>
      </c>
      <c r="D59" s="200" t="s">
        <v>2</v>
      </c>
      <c r="E59" s="277" t="s">
        <v>3</v>
      </c>
      <c r="F59" s="274" t="s">
        <v>288</v>
      </c>
      <c r="G59" s="274"/>
      <c r="H59" s="274"/>
      <c r="I59" s="274"/>
      <c r="J59" s="274"/>
      <c r="K59" s="274"/>
      <c r="L59" s="274"/>
      <c r="M59" s="274"/>
      <c r="N59" s="274"/>
      <c r="O59" s="4"/>
      <c r="P59" s="4"/>
      <c r="Q59" s="4"/>
      <c r="R59" s="6"/>
      <c r="S59" s="6"/>
    </row>
    <row r="60" spans="1:19" ht="23.25" customHeight="1" x14ac:dyDescent="0.25">
      <c r="A60" s="200"/>
      <c r="B60" s="200"/>
      <c r="C60" s="200"/>
      <c r="D60" s="200"/>
      <c r="E60" s="277"/>
      <c r="F60" s="142">
        <v>2020</v>
      </c>
      <c r="G60" s="142">
        <v>2021</v>
      </c>
      <c r="H60" s="142">
        <v>2022</v>
      </c>
      <c r="I60" s="142">
        <v>2023</v>
      </c>
      <c r="J60" s="223">
        <v>2024</v>
      </c>
      <c r="K60" s="223"/>
      <c r="L60" s="113">
        <v>2025</v>
      </c>
      <c r="M60" s="142">
        <v>2026</v>
      </c>
      <c r="N60" s="142">
        <v>2027</v>
      </c>
      <c r="O60" s="6"/>
      <c r="P60" s="6"/>
      <c r="Q60" s="6"/>
      <c r="R60" s="6"/>
      <c r="S60" s="6"/>
    </row>
    <row r="61" spans="1:19" ht="32.25" customHeight="1" x14ac:dyDescent="0.25">
      <c r="A61" s="200"/>
      <c r="B61" s="200"/>
      <c r="C61" s="200"/>
      <c r="D61" s="200"/>
      <c r="E61" s="277"/>
      <c r="F61" s="142" t="s">
        <v>162</v>
      </c>
      <c r="G61" s="142" t="s">
        <v>162</v>
      </c>
      <c r="H61" s="142" t="s">
        <v>162</v>
      </c>
      <c r="I61" s="142" t="s">
        <v>162</v>
      </c>
      <c r="J61" s="58" t="s">
        <v>160</v>
      </c>
      <c r="K61" s="148" t="s">
        <v>6</v>
      </c>
      <c r="L61" s="114" t="s">
        <v>160</v>
      </c>
      <c r="M61" s="143" t="s">
        <v>160</v>
      </c>
      <c r="N61" s="143" t="s">
        <v>160</v>
      </c>
      <c r="O61" s="187" t="s">
        <v>343</v>
      </c>
      <c r="P61" s="6"/>
      <c r="Q61" s="6"/>
      <c r="R61" s="6"/>
      <c r="S61" s="6"/>
    </row>
    <row r="62" spans="1:19" ht="27" customHeight="1" x14ac:dyDescent="0.25">
      <c r="A62" s="152"/>
      <c r="B62" s="235" t="s">
        <v>28</v>
      </c>
      <c r="C62" s="213" t="s">
        <v>320</v>
      </c>
      <c r="D62" s="213" t="s">
        <v>260</v>
      </c>
      <c r="E62" s="126" t="s">
        <v>159</v>
      </c>
      <c r="F62" s="127">
        <f>F63+F64+F65+F66</f>
        <v>265116.77400000003</v>
      </c>
      <c r="G62" s="127">
        <f t="shared" ref="G62:N62" si="5">G63+G64+G65+G66</f>
        <v>340172.38</v>
      </c>
      <c r="H62" s="127">
        <f t="shared" si="5"/>
        <v>435676.71</v>
      </c>
      <c r="I62" s="127">
        <f t="shared" si="5"/>
        <v>374492.52</v>
      </c>
      <c r="J62" s="128">
        <f t="shared" si="5"/>
        <v>457614.89999999997</v>
      </c>
      <c r="K62" s="128">
        <f t="shared" si="5"/>
        <v>444764.91</v>
      </c>
      <c r="L62" s="129">
        <f t="shared" si="5"/>
        <v>457196.44</v>
      </c>
      <c r="M62" s="127">
        <f t="shared" si="5"/>
        <v>450603.95999999996</v>
      </c>
      <c r="N62" s="127">
        <f t="shared" si="5"/>
        <v>457587.26</v>
      </c>
      <c r="O62" s="182">
        <v>-10455.67</v>
      </c>
      <c r="P62" s="6"/>
      <c r="Q62" s="6"/>
      <c r="R62" s="6"/>
      <c r="S62" s="6"/>
    </row>
    <row r="63" spans="1:19" ht="27" customHeight="1" x14ac:dyDescent="0.25">
      <c r="A63" s="215" t="s">
        <v>21</v>
      </c>
      <c r="B63" s="236"/>
      <c r="C63" s="200"/>
      <c r="D63" s="200"/>
      <c r="E63" s="142" t="s">
        <v>29</v>
      </c>
      <c r="F63" s="22">
        <f>F162</f>
        <v>10634.82</v>
      </c>
      <c r="G63" s="22">
        <f t="shared" ref="G63:N66" si="6">G162</f>
        <v>43162.21</v>
      </c>
      <c r="H63" s="22">
        <f t="shared" si="6"/>
        <v>121102.79000000001</v>
      </c>
      <c r="I63" s="22">
        <f t="shared" si="6"/>
        <v>39349.160000000003</v>
      </c>
      <c r="J63" s="23">
        <f t="shared" si="6"/>
        <v>55695.199999999997</v>
      </c>
      <c r="K63" s="23">
        <f t="shared" si="6"/>
        <v>55508.060000000005</v>
      </c>
      <c r="L63" s="106">
        <f t="shared" si="6"/>
        <v>59979.199999999997</v>
      </c>
      <c r="M63" s="22">
        <f t="shared" si="6"/>
        <v>57435.799999999996</v>
      </c>
      <c r="N63" s="22">
        <f t="shared" si="6"/>
        <v>56934.299999999996</v>
      </c>
      <c r="O63" s="6"/>
      <c r="P63" s="6"/>
      <c r="Q63" s="6"/>
      <c r="R63" s="6"/>
      <c r="S63" s="6"/>
    </row>
    <row r="64" spans="1:19" ht="27" customHeight="1" x14ac:dyDescent="0.25">
      <c r="A64" s="217"/>
      <c r="B64" s="236"/>
      <c r="C64" s="200"/>
      <c r="D64" s="200"/>
      <c r="E64" s="142" t="s">
        <v>10</v>
      </c>
      <c r="F64" s="22">
        <f>F163</f>
        <v>232577.57</v>
      </c>
      <c r="G64" s="22">
        <f t="shared" si="6"/>
        <v>257652.18</v>
      </c>
      <c r="H64" s="22">
        <f t="shared" si="6"/>
        <v>277074.39</v>
      </c>
      <c r="I64" s="22">
        <f t="shared" si="6"/>
        <v>292016.08</v>
      </c>
      <c r="J64" s="23">
        <f t="shared" si="6"/>
        <v>329543.44999999995</v>
      </c>
      <c r="K64" s="23">
        <f t="shared" si="6"/>
        <v>328874.96999999997</v>
      </c>
      <c r="L64" s="106">
        <f t="shared" si="6"/>
        <v>327039.75</v>
      </c>
      <c r="M64" s="22">
        <f t="shared" si="6"/>
        <v>324429.05</v>
      </c>
      <c r="N64" s="22">
        <f t="shared" si="6"/>
        <v>324429.05</v>
      </c>
      <c r="O64" s="6"/>
      <c r="P64" s="6"/>
      <c r="Q64" s="6"/>
      <c r="R64" s="6"/>
      <c r="S64" s="6"/>
    </row>
    <row r="65" spans="1:19" ht="27" customHeight="1" x14ac:dyDescent="0.25">
      <c r="A65" s="217"/>
      <c r="B65" s="236"/>
      <c r="C65" s="200"/>
      <c r="D65" s="200"/>
      <c r="E65" s="142" t="s">
        <v>11</v>
      </c>
      <c r="F65" s="22">
        <f>F164</f>
        <v>21904.384000000002</v>
      </c>
      <c r="G65" s="22">
        <f t="shared" si="6"/>
        <v>39357.99</v>
      </c>
      <c r="H65" s="22">
        <f t="shared" si="6"/>
        <v>37499.529999999992</v>
      </c>
      <c r="I65" s="22">
        <f t="shared" si="6"/>
        <v>43127.28</v>
      </c>
      <c r="J65" s="23">
        <f t="shared" si="6"/>
        <v>72376.25</v>
      </c>
      <c r="K65" s="23">
        <f t="shared" si="6"/>
        <v>60381.88</v>
      </c>
      <c r="L65" s="106">
        <f t="shared" si="6"/>
        <v>70177.490000000005</v>
      </c>
      <c r="M65" s="22">
        <f t="shared" si="6"/>
        <v>68739.11</v>
      </c>
      <c r="N65" s="22">
        <f t="shared" si="6"/>
        <v>76223.91</v>
      </c>
      <c r="O65" s="6"/>
      <c r="P65" s="6"/>
      <c r="Q65" s="6"/>
      <c r="R65" s="6"/>
      <c r="S65" s="6"/>
    </row>
    <row r="66" spans="1:19" ht="36" customHeight="1" x14ac:dyDescent="0.25">
      <c r="A66" s="216"/>
      <c r="B66" s="237"/>
      <c r="C66" s="200"/>
      <c r="D66" s="200"/>
      <c r="E66" s="141" t="s">
        <v>262</v>
      </c>
      <c r="F66" s="26">
        <f>F165</f>
        <v>0</v>
      </c>
      <c r="G66" s="26">
        <f t="shared" si="6"/>
        <v>0</v>
      </c>
      <c r="H66" s="26">
        <f t="shared" si="6"/>
        <v>0</v>
      </c>
      <c r="I66" s="26">
        <f t="shared" si="6"/>
        <v>0</v>
      </c>
      <c r="J66" s="27">
        <f t="shared" si="6"/>
        <v>0</v>
      </c>
      <c r="K66" s="27">
        <f t="shared" si="6"/>
        <v>0</v>
      </c>
      <c r="L66" s="107">
        <f t="shared" si="6"/>
        <v>0</v>
      </c>
      <c r="M66" s="26">
        <f t="shared" si="6"/>
        <v>0</v>
      </c>
      <c r="N66" s="26">
        <f t="shared" si="6"/>
        <v>0</v>
      </c>
      <c r="O66" s="9"/>
      <c r="P66" s="6"/>
      <c r="Q66" s="6"/>
      <c r="R66" s="6"/>
      <c r="S66" s="6"/>
    </row>
    <row r="67" spans="1:19" ht="54.75" customHeight="1" x14ac:dyDescent="0.25">
      <c r="A67" s="60"/>
      <c r="B67" s="61" t="s">
        <v>30</v>
      </c>
      <c r="C67" s="200"/>
      <c r="D67" s="226" t="s">
        <v>260</v>
      </c>
      <c r="E67" s="142"/>
      <c r="F67" s="30">
        <f t="shared" ref="F67:N67" si="7">F68+F78+F81+F159+F160</f>
        <v>264768.99</v>
      </c>
      <c r="G67" s="30">
        <f t="shared" si="7"/>
        <v>339798.97</v>
      </c>
      <c r="H67" s="30">
        <f t="shared" si="7"/>
        <v>434545.95</v>
      </c>
      <c r="I67" s="30">
        <f t="shared" si="7"/>
        <v>370640.22</v>
      </c>
      <c r="J67" s="31">
        <f t="shared" si="7"/>
        <v>457103.94999999995</v>
      </c>
      <c r="K67" s="31">
        <f t="shared" si="7"/>
        <v>444081.95999999996</v>
      </c>
      <c r="L67" s="108">
        <f t="shared" si="7"/>
        <v>455919.24</v>
      </c>
      <c r="M67" s="30">
        <f t="shared" si="7"/>
        <v>449326.75999999995</v>
      </c>
      <c r="N67" s="30">
        <f t="shared" si="7"/>
        <v>456310.05999999994</v>
      </c>
      <c r="O67" s="6"/>
      <c r="P67" s="6"/>
      <c r="Q67" s="6"/>
      <c r="R67" s="6"/>
      <c r="S67" s="6"/>
    </row>
    <row r="68" spans="1:19" ht="88.5" customHeight="1" x14ac:dyDescent="0.25">
      <c r="A68" s="60" t="s">
        <v>157</v>
      </c>
      <c r="B68" s="150" t="s">
        <v>31</v>
      </c>
      <c r="C68" s="200"/>
      <c r="D68" s="226"/>
      <c r="E68" s="61" t="s">
        <v>32</v>
      </c>
      <c r="F68" s="30">
        <f>F69+F70+F71+F72+F73+F74+F75+F77</f>
        <v>239861.23</v>
      </c>
      <c r="G68" s="30">
        <f>G69+G70+G71+G72+G73+G74+G75+G77</f>
        <v>269552.46999999997</v>
      </c>
      <c r="H68" s="30">
        <f>H69+H70+H71+H72+H73+H74+H75+H77</f>
        <v>288319.23</v>
      </c>
      <c r="I68" s="30">
        <f t="shared" ref="I68:N68" si="8">I69+I70+I71+I72+I73+I74+I75+I77+I76</f>
        <v>306668.56</v>
      </c>
      <c r="J68" s="30">
        <f t="shared" si="8"/>
        <v>358431.42</v>
      </c>
      <c r="K68" s="30">
        <f t="shared" si="8"/>
        <v>357578.8</v>
      </c>
      <c r="L68" s="108">
        <f t="shared" si="8"/>
        <v>366263.54000000004</v>
      </c>
      <c r="M68" s="30">
        <f t="shared" si="8"/>
        <v>363652.83999999997</v>
      </c>
      <c r="N68" s="30">
        <f t="shared" si="8"/>
        <v>363652.83999999997</v>
      </c>
      <c r="O68" s="6"/>
      <c r="P68" s="6"/>
      <c r="Q68" s="6"/>
      <c r="R68" s="6"/>
      <c r="S68" s="6"/>
    </row>
    <row r="69" spans="1:19" ht="68.25" customHeight="1" x14ac:dyDescent="0.25">
      <c r="A69" s="60" t="s">
        <v>165</v>
      </c>
      <c r="B69" s="150" t="s">
        <v>33</v>
      </c>
      <c r="C69" s="150" t="s">
        <v>267</v>
      </c>
      <c r="D69" s="226"/>
      <c r="E69" s="61" t="s">
        <v>10</v>
      </c>
      <c r="F69" s="30">
        <v>170610.6</v>
      </c>
      <c r="G69" s="30">
        <v>184954.9</v>
      </c>
      <c r="H69" s="30">
        <v>196463.1</v>
      </c>
      <c r="I69" s="30">
        <v>212282.3</v>
      </c>
      <c r="J69" s="31">
        <v>235270.9</v>
      </c>
      <c r="K69" s="31">
        <v>235270.9</v>
      </c>
      <c r="L69" s="31">
        <v>237881.60000000001</v>
      </c>
      <c r="M69" s="30">
        <v>235270.9</v>
      </c>
      <c r="N69" s="30">
        <v>235270.9</v>
      </c>
      <c r="O69" s="183">
        <v>-9754</v>
      </c>
      <c r="P69" s="6"/>
      <c r="Q69" s="6"/>
      <c r="R69" s="6"/>
      <c r="S69" s="6"/>
    </row>
    <row r="70" spans="1:19" ht="68.25" customHeight="1" x14ac:dyDescent="0.25">
      <c r="A70" s="215" t="s">
        <v>166</v>
      </c>
      <c r="B70" s="203" t="s">
        <v>34</v>
      </c>
      <c r="C70" s="198" t="s">
        <v>321</v>
      </c>
      <c r="D70" s="226"/>
      <c r="E70" s="143" t="s">
        <v>10</v>
      </c>
      <c r="F70" s="30">
        <v>5675.67</v>
      </c>
      <c r="G70" s="30">
        <v>4489.1499999999996</v>
      </c>
      <c r="H70" s="30">
        <v>4489.1499999999996</v>
      </c>
      <c r="I70" s="30">
        <v>0</v>
      </c>
      <c r="J70" s="31">
        <v>0</v>
      </c>
      <c r="K70" s="31">
        <v>0</v>
      </c>
      <c r="L70" s="108">
        <v>0</v>
      </c>
      <c r="M70" s="30">
        <v>0</v>
      </c>
      <c r="N70" s="30">
        <v>0</v>
      </c>
      <c r="O70" s="6"/>
      <c r="P70" s="6"/>
      <c r="Q70" s="6"/>
      <c r="R70" s="6"/>
      <c r="S70" s="6"/>
    </row>
    <row r="71" spans="1:19" x14ac:dyDescent="0.25">
      <c r="A71" s="216"/>
      <c r="B71" s="205"/>
      <c r="C71" s="198"/>
      <c r="D71" s="61" t="s">
        <v>264</v>
      </c>
      <c r="E71" s="143" t="s">
        <v>11</v>
      </c>
      <c r="F71" s="30"/>
      <c r="G71" s="30">
        <v>148.12</v>
      </c>
      <c r="H71" s="30">
        <v>138.88999999999999</v>
      </c>
      <c r="I71" s="30">
        <v>0</v>
      </c>
      <c r="J71" s="31">
        <v>0</v>
      </c>
      <c r="K71" s="31">
        <v>0</v>
      </c>
      <c r="L71" s="108">
        <v>0</v>
      </c>
      <c r="M71" s="30">
        <v>0</v>
      </c>
      <c r="N71" s="30">
        <v>0</v>
      </c>
      <c r="O71" s="6"/>
      <c r="P71" s="6"/>
      <c r="Q71" s="6"/>
      <c r="R71" s="6"/>
      <c r="S71" s="6"/>
    </row>
    <row r="72" spans="1:19" ht="36" customHeight="1" x14ac:dyDescent="0.25">
      <c r="A72" s="215" t="s">
        <v>167</v>
      </c>
      <c r="B72" s="203" t="s">
        <v>12</v>
      </c>
      <c r="C72" s="198"/>
      <c r="D72" s="226">
        <v>2022</v>
      </c>
      <c r="E72" s="140" t="s">
        <v>10</v>
      </c>
      <c r="F72" s="30"/>
      <c r="G72" s="30"/>
      <c r="H72" s="30">
        <v>2194.8000000000002</v>
      </c>
      <c r="I72" s="30">
        <v>0</v>
      </c>
      <c r="J72" s="31">
        <v>0</v>
      </c>
      <c r="K72" s="31">
        <v>0</v>
      </c>
      <c r="L72" s="108">
        <v>0</v>
      </c>
      <c r="M72" s="30">
        <v>0</v>
      </c>
      <c r="N72" s="30">
        <v>0</v>
      </c>
      <c r="O72" s="6"/>
      <c r="P72" s="6"/>
      <c r="Q72" s="6"/>
      <c r="R72" s="6"/>
      <c r="S72" s="6"/>
    </row>
    <row r="73" spans="1:19" ht="20.25" customHeight="1" x14ac:dyDescent="0.25">
      <c r="A73" s="216"/>
      <c r="B73" s="205"/>
      <c r="C73" s="198"/>
      <c r="D73" s="226"/>
      <c r="E73" s="140" t="s">
        <v>11</v>
      </c>
      <c r="F73" s="30"/>
      <c r="G73" s="30"/>
      <c r="H73" s="30">
        <v>63.42</v>
      </c>
      <c r="I73" s="30">
        <v>0</v>
      </c>
      <c r="J73" s="31">
        <v>0</v>
      </c>
      <c r="K73" s="31">
        <v>0</v>
      </c>
      <c r="L73" s="108">
        <v>0</v>
      </c>
      <c r="M73" s="30">
        <v>0</v>
      </c>
      <c r="N73" s="30">
        <v>0</v>
      </c>
      <c r="O73" s="6"/>
      <c r="P73" s="6"/>
      <c r="Q73" s="6"/>
      <c r="R73" s="6"/>
      <c r="S73" s="6"/>
    </row>
    <row r="74" spans="1:19" ht="68.25" customHeight="1" x14ac:dyDescent="0.25">
      <c r="A74" s="215" t="s">
        <v>168</v>
      </c>
      <c r="B74" s="203" t="s">
        <v>35</v>
      </c>
      <c r="C74" s="198"/>
      <c r="D74" s="226" t="s">
        <v>260</v>
      </c>
      <c r="E74" s="150" t="s">
        <v>10</v>
      </c>
      <c r="F74" s="30">
        <v>47867.3</v>
      </c>
      <c r="G74" s="30">
        <v>51517.9</v>
      </c>
      <c r="H74" s="30">
        <v>57514.1</v>
      </c>
      <c r="I74" s="30">
        <v>0</v>
      </c>
      <c r="J74" s="31">
        <v>0</v>
      </c>
      <c r="K74" s="31">
        <v>0</v>
      </c>
      <c r="L74" s="108">
        <v>0</v>
      </c>
      <c r="M74" s="30">
        <v>0</v>
      </c>
      <c r="N74" s="30">
        <v>0</v>
      </c>
      <c r="O74" s="6"/>
      <c r="P74" s="6"/>
      <c r="Q74" s="6"/>
      <c r="R74" s="6"/>
      <c r="S74" s="6"/>
    </row>
    <row r="75" spans="1:19" ht="18.75" customHeight="1" x14ac:dyDescent="0.25">
      <c r="A75" s="216"/>
      <c r="B75" s="205"/>
      <c r="C75" s="198"/>
      <c r="D75" s="226"/>
      <c r="E75" s="150" t="s">
        <v>11</v>
      </c>
      <c r="F75" s="30">
        <v>1376.7</v>
      </c>
      <c r="G75" s="30">
        <v>4904.67</v>
      </c>
      <c r="H75" s="30">
        <v>3149.6</v>
      </c>
      <c r="I75" s="30">
        <v>0</v>
      </c>
      <c r="J75" s="31">
        <v>0</v>
      </c>
      <c r="K75" s="31"/>
      <c r="L75" s="108">
        <v>0</v>
      </c>
      <c r="M75" s="30">
        <v>0</v>
      </c>
      <c r="N75" s="30">
        <v>0</v>
      </c>
      <c r="O75" s="6"/>
      <c r="P75" s="6"/>
      <c r="Q75" s="6"/>
      <c r="R75" s="6"/>
      <c r="S75" s="6"/>
    </row>
    <row r="76" spans="1:19" ht="24" customHeight="1" x14ac:dyDescent="0.25">
      <c r="A76" s="215" t="s">
        <v>169</v>
      </c>
      <c r="B76" s="203" t="s">
        <v>291</v>
      </c>
      <c r="C76" s="198"/>
      <c r="D76" s="226"/>
      <c r="E76" s="150" t="s">
        <v>10</v>
      </c>
      <c r="F76" s="30">
        <v>0</v>
      </c>
      <c r="G76" s="30">
        <v>0</v>
      </c>
      <c r="H76" s="30">
        <v>0</v>
      </c>
      <c r="I76" s="30">
        <v>63065.43</v>
      </c>
      <c r="J76" s="31">
        <v>75062</v>
      </c>
      <c r="K76" s="31">
        <v>75062</v>
      </c>
      <c r="L76" s="31">
        <v>71016.399999999994</v>
      </c>
      <c r="M76" s="30">
        <v>71016.399999999994</v>
      </c>
      <c r="N76" s="30">
        <v>71016.399999999994</v>
      </c>
      <c r="O76" s="183">
        <v>-2055.81</v>
      </c>
      <c r="P76" s="6"/>
      <c r="Q76" s="6"/>
      <c r="R76" s="6"/>
      <c r="S76" s="6"/>
    </row>
    <row r="77" spans="1:19" ht="33.75" customHeight="1" x14ac:dyDescent="0.25">
      <c r="A77" s="216"/>
      <c r="B77" s="205"/>
      <c r="C77" s="198"/>
      <c r="D77" s="226"/>
      <c r="E77" s="150" t="s">
        <v>11</v>
      </c>
      <c r="F77" s="30">
        <v>14330.96</v>
      </c>
      <c r="G77" s="30">
        <v>23537.73</v>
      </c>
      <c r="H77" s="30">
        <v>24306.17</v>
      </c>
      <c r="I77" s="30">
        <v>31320.83</v>
      </c>
      <c r="J77" s="31">
        <v>48098.52</v>
      </c>
      <c r="K77" s="31">
        <v>47245.9</v>
      </c>
      <c r="L77" s="31">
        <v>57365.54</v>
      </c>
      <c r="M77" s="30">
        <v>57365.54</v>
      </c>
      <c r="N77" s="30">
        <v>57365.54</v>
      </c>
      <c r="O77" s="183">
        <v>-18</v>
      </c>
      <c r="P77" s="6"/>
      <c r="Q77" s="6"/>
      <c r="R77" s="6"/>
      <c r="S77" s="6"/>
    </row>
    <row r="78" spans="1:19" ht="89.25" customHeight="1" x14ac:dyDescent="0.25">
      <c r="A78" s="63" t="s">
        <v>170</v>
      </c>
      <c r="B78" s="64" t="s">
        <v>163</v>
      </c>
      <c r="C78" s="150" t="s">
        <v>267</v>
      </c>
      <c r="D78" s="61" t="s">
        <v>327</v>
      </c>
      <c r="E78" s="40" t="s">
        <v>29</v>
      </c>
      <c r="F78" s="26"/>
      <c r="G78" s="26"/>
      <c r="H78" s="26">
        <v>689</v>
      </c>
      <c r="I78" s="26">
        <v>2173.5</v>
      </c>
      <c r="J78" s="27">
        <v>2180.6999999999998</v>
      </c>
      <c r="K78" s="27">
        <v>2142.5</v>
      </c>
      <c r="L78" s="27">
        <v>2149</v>
      </c>
      <c r="M78" s="26">
        <v>2181.6</v>
      </c>
      <c r="N78" s="26">
        <v>2221.1</v>
      </c>
      <c r="O78" s="184">
        <v>6.5</v>
      </c>
      <c r="P78" s="6"/>
      <c r="Q78" s="6"/>
      <c r="R78" s="6"/>
      <c r="S78" s="6"/>
    </row>
    <row r="79" spans="1:19" ht="89.25" customHeight="1" x14ac:dyDescent="0.25">
      <c r="A79" s="63" t="s">
        <v>337</v>
      </c>
      <c r="B79" s="67" t="s">
        <v>339</v>
      </c>
      <c r="C79" s="203" t="s">
        <v>340</v>
      </c>
      <c r="D79" s="201" t="s">
        <v>341</v>
      </c>
      <c r="E79" s="40" t="s">
        <v>29</v>
      </c>
      <c r="F79" s="26"/>
      <c r="G79" s="26"/>
      <c r="H79" s="26"/>
      <c r="I79" s="26"/>
      <c r="J79" s="27">
        <v>234.4</v>
      </c>
      <c r="K79" s="27">
        <v>234.4</v>
      </c>
      <c r="L79" s="26">
        <v>686.2</v>
      </c>
      <c r="M79" s="26">
        <v>686.2</v>
      </c>
      <c r="N79" s="26">
        <v>686.2</v>
      </c>
      <c r="O79" s="185">
        <v>686.2</v>
      </c>
      <c r="P79" s="6"/>
      <c r="Q79" s="6"/>
      <c r="R79" s="6"/>
      <c r="S79" s="6"/>
    </row>
    <row r="80" spans="1:19" ht="89.25" customHeight="1" x14ac:dyDescent="0.25">
      <c r="A80" s="63" t="s">
        <v>338</v>
      </c>
      <c r="B80" s="67" t="s">
        <v>342</v>
      </c>
      <c r="C80" s="205"/>
      <c r="D80" s="202"/>
      <c r="E80" s="40" t="s">
        <v>10</v>
      </c>
      <c r="F80" s="26"/>
      <c r="G80" s="26"/>
      <c r="H80" s="26"/>
      <c r="I80" s="26"/>
      <c r="J80" s="27">
        <v>52</v>
      </c>
      <c r="K80" s="27">
        <v>52</v>
      </c>
      <c r="L80" s="26">
        <v>14</v>
      </c>
      <c r="M80" s="26">
        <v>14</v>
      </c>
      <c r="N80" s="26">
        <v>14</v>
      </c>
      <c r="O80" s="185">
        <v>14</v>
      </c>
      <c r="P80" s="6"/>
      <c r="Q80" s="6"/>
      <c r="R80" s="6"/>
      <c r="S80" s="6"/>
    </row>
    <row r="81" spans="1:19" ht="81.75" customHeight="1" x14ac:dyDescent="0.25">
      <c r="A81" s="63" t="s">
        <v>171</v>
      </c>
      <c r="B81" s="40" t="s">
        <v>14</v>
      </c>
      <c r="C81" s="150"/>
      <c r="D81" s="198" t="s">
        <v>326</v>
      </c>
      <c r="E81" s="40" t="s">
        <v>164</v>
      </c>
      <c r="F81" s="26">
        <f>F82+F83+F84+F85+F86+F87+F88+F89+F90+F91+F92+F93+F94+F96+F97+F98+F99+F100+F101+F102+F103+F95</f>
        <v>24907.760000000006</v>
      </c>
      <c r="G81" s="26">
        <f t="shared" ref="G81:N81" si="9">G82+G83+G84+G85+G86+G87+G88+G89+G90+G91+G92+G93+G94+G96+G97+G98+G99+G100+G101+G102+G103+G95</f>
        <v>58185.990000000005</v>
      </c>
      <c r="H81" s="26">
        <f t="shared" si="9"/>
        <v>145537.72000000003</v>
      </c>
      <c r="I81" s="26">
        <f t="shared" si="9"/>
        <v>61798.16</v>
      </c>
      <c r="J81" s="27">
        <f t="shared" si="9"/>
        <v>96491.829999999973</v>
      </c>
      <c r="K81" s="27">
        <f t="shared" si="9"/>
        <v>84360.659999999989</v>
      </c>
      <c r="L81" s="107">
        <f t="shared" si="9"/>
        <v>87506.699999999983</v>
      </c>
      <c r="M81" s="26">
        <f t="shared" si="9"/>
        <v>83492.320000000007</v>
      </c>
      <c r="N81" s="26">
        <f t="shared" si="9"/>
        <v>90436.12</v>
      </c>
      <c r="O81" s="6"/>
      <c r="P81" s="6"/>
      <c r="Q81" s="6"/>
      <c r="R81" s="6"/>
      <c r="S81" s="6"/>
    </row>
    <row r="82" spans="1:19" ht="25.5" customHeight="1" x14ac:dyDescent="0.25">
      <c r="A82" s="215" t="s">
        <v>172</v>
      </c>
      <c r="B82" s="230" t="s">
        <v>36</v>
      </c>
      <c r="C82" s="198" t="s">
        <v>267</v>
      </c>
      <c r="D82" s="198"/>
      <c r="E82" s="150" t="s">
        <v>10</v>
      </c>
      <c r="F82" s="30">
        <v>4134.3999999999996</v>
      </c>
      <c r="G82" s="30">
        <v>4197.37</v>
      </c>
      <c r="H82" s="30">
        <v>4272.13</v>
      </c>
      <c r="I82" s="30">
        <v>4209.91</v>
      </c>
      <c r="J82" s="31">
        <v>4537.2</v>
      </c>
      <c r="K82" s="31">
        <v>4501.5</v>
      </c>
      <c r="L82" s="31">
        <v>4501.5</v>
      </c>
      <c r="M82" s="30">
        <v>4501.5</v>
      </c>
      <c r="N82" s="30">
        <v>4501.5</v>
      </c>
      <c r="O82" s="6"/>
      <c r="P82" s="6"/>
      <c r="Q82" s="6"/>
      <c r="R82" s="6"/>
      <c r="S82" s="6"/>
    </row>
    <row r="83" spans="1:19" ht="24.75" customHeight="1" x14ac:dyDescent="0.25">
      <c r="A83" s="217"/>
      <c r="B83" s="251"/>
      <c r="C83" s="198"/>
      <c r="D83" s="150" t="s">
        <v>328</v>
      </c>
      <c r="E83" s="150" t="s">
        <v>10</v>
      </c>
      <c r="F83" s="30"/>
      <c r="G83" s="30">
        <v>4038.3</v>
      </c>
      <c r="H83" s="30">
        <v>4318.22</v>
      </c>
      <c r="I83" s="30">
        <v>4156.3</v>
      </c>
      <c r="J83" s="31">
        <v>8603.6</v>
      </c>
      <c r="K83" s="31">
        <v>8603.6</v>
      </c>
      <c r="L83" s="31">
        <v>8499.4500000000007</v>
      </c>
      <c r="M83" s="30">
        <v>8499.4500000000007</v>
      </c>
      <c r="N83" s="30">
        <v>8499.4500000000007</v>
      </c>
      <c r="O83" s="6"/>
      <c r="P83" s="6"/>
      <c r="Q83" s="6"/>
      <c r="R83" s="6"/>
      <c r="S83" s="6"/>
    </row>
    <row r="84" spans="1:19" ht="24.75" customHeight="1" x14ac:dyDescent="0.25">
      <c r="A84" s="216"/>
      <c r="B84" s="231"/>
      <c r="C84" s="198"/>
      <c r="D84" s="150" t="s">
        <v>326</v>
      </c>
      <c r="E84" s="150" t="s">
        <v>29</v>
      </c>
      <c r="F84" s="30">
        <v>7620.6</v>
      </c>
      <c r="G84" s="30">
        <v>19173.8</v>
      </c>
      <c r="H84" s="30">
        <v>19476.38</v>
      </c>
      <c r="I84" s="30">
        <v>19434.91</v>
      </c>
      <c r="J84" s="31">
        <v>35166.5</v>
      </c>
      <c r="K84" s="31">
        <v>35166.5</v>
      </c>
      <c r="L84" s="31">
        <v>38247.599999999999</v>
      </c>
      <c r="M84" s="30">
        <v>38247.599999999999</v>
      </c>
      <c r="N84" s="30">
        <v>38247.599999999999</v>
      </c>
      <c r="O84" s="183">
        <v>0.05</v>
      </c>
      <c r="P84" s="6"/>
      <c r="Q84" s="6"/>
      <c r="R84" s="6"/>
      <c r="S84" s="6"/>
    </row>
    <row r="85" spans="1:19" ht="20.25" customHeight="1" x14ac:dyDescent="0.25">
      <c r="A85" s="215" t="s">
        <v>173</v>
      </c>
      <c r="B85" s="203" t="s">
        <v>37</v>
      </c>
      <c r="C85" s="198" t="s">
        <v>271</v>
      </c>
      <c r="D85" s="198">
        <v>2020</v>
      </c>
      <c r="E85" s="150" t="s">
        <v>10</v>
      </c>
      <c r="F85" s="30">
        <v>1949.01</v>
      </c>
      <c r="G85" s="30"/>
      <c r="H85" s="30"/>
      <c r="I85" s="30"/>
      <c r="J85" s="31"/>
      <c r="K85" s="31"/>
      <c r="L85" s="108"/>
      <c r="M85" s="30"/>
      <c r="N85" s="30"/>
      <c r="O85" s="6"/>
      <c r="P85" s="6"/>
      <c r="Q85" s="6"/>
      <c r="R85" s="6"/>
      <c r="S85" s="6"/>
    </row>
    <row r="86" spans="1:19" ht="21.75" customHeight="1" x14ac:dyDescent="0.25">
      <c r="A86" s="217"/>
      <c r="B86" s="204"/>
      <c r="C86" s="198"/>
      <c r="D86" s="198"/>
      <c r="E86" s="150" t="s">
        <v>11</v>
      </c>
      <c r="F86" s="30">
        <v>1949.01</v>
      </c>
      <c r="G86" s="30"/>
      <c r="H86" s="30"/>
      <c r="I86" s="30"/>
      <c r="J86" s="31"/>
      <c r="K86" s="31"/>
      <c r="L86" s="108"/>
      <c r="M86" s="30"/>
      <c r="N86" s="30"/>
      <c r="O86" s="6"/>
      <c r="P86" s="6"/>
      <c r="Q86" s="6"/>
      <c r="R86" s="6"/>
      <c r="S86" s="6"/>
    </row>
    <row r="87" spans="1:19" ht="22.5" customHeight="1" x14ac:dyDescent="0.25">
      <c r="A87" s="217"/>
      <c r="B87" s="204"/>
      <c r="C87" s="198"/>
      <c r="D87" s="198" t="s">
        <v>326</v>
      </c>
      <c r="E87" s="150" t="s">
        <v>10</v>
      </c>
      <c r="F87" s="30">
        <v>971.93</v>
      </c>
      <c r="G87" s="30">
        <v>2256.4899999999998</v>
      </c>
      <c r="H87" s="30">
        <v>2841.53</v>
      </c>
      <c r="I87" s="30">
        <v>3772.58</v>
      </c>
      <c r="J87" s="31">
        <v>4482.7</v>
      </c>
      <c r="K87" s="31">
        <v>4063.3</v>
      </c>
      <c r="L87" s="31">
        <v>3899.9</v>
      </c>
      <c r="M87" s="108">
        <v>3899.9</v>
      </c>
      <c r="N87" s="108">
        <v>3899.9</v>
      </c>
      <c r="O87" s="183">
        <v>-163.4</v>
      </c>
      <c r="P87" s="6"/>
      <c r="Q87" s="6"/>
      <c r="R87" s="6"/>
      <c r="S87" s="6"/>
    </row>
    <row r="88" spans="1:19" ht="21.75" customHeight="1" x14ac:dyDescent="0.25">
      <c r="A88" s="216"/>
      <c r="B88" s="205"/>
      <c r="C88" s="198"/>
      <c r="D88" s="198"/>
      <c r="E88" s="150" t="s">
        <v>11</v>
      </c>
      <c r="F88" s="30">
        <v>823.83</v>
      </c>
      <c r="G88" s="30">
        <v>2288.08</v>
      </c>
      <c r="H88" s="30">
        <v>2848.85</v>
      </c>
      <c r="I88" s="30">
        <v>3772.58</v>
      </c>
      <c r="J88" s="31">
        <v>4482.7</v>
      </c>
      <c r="K88" s="31">
        <v>4063.3</v>
      </c>
      <c r="L88" s="31">
        <v>4063.3</v>
      </c>
      <c r="M88" s="108">
        <v>4063.3</v>
      </c>
      <c r="N88" s="108">
        <v>4063.3</v>
      </c>
      <c r="O88" s="6"/>
      <c r="P88" s="6"/>
      <c r="Q88" s="6"/>
      <c r="R88" s="6"/>
      <c r="S88" s="6"/>
    </row>
    <row r="89" spans="1:19" ht="39" customHeight="1" x14ac:dyDescent="0.25">
      <c r="A89" s="215" t="s">
        <v>174</v>
      </c>
      <c r="B89" s="203" t="s">
        <v>38</v>
      </c>
      <c r="C89" s="198"/>
      <c r="D89" s="198"/>
      <c r="E89" s="150" t="s">
        <v>29</v>
      </c>
      <c r="F89" s="30">
        <v>3014.22</v>
      </c>
      <c r="G89" s="30">
        <v>12289.71</v>
      </c>
      <c r="H89" s="30">
        <v>13885.07</v>
      </c>
      <c r="I89" s="30">
        <v>17740.75</v>
      </c>
      <c r="J89" s="31">
        <v>18348</v>
      </c>
      <c r="K89" s="31">
        <v>17964.66</v>
      </c>
      <c r="L89" s="31">
        <v>18896.400000000001</v>
      </c>
      <c r="M89" s="108">
        <v>16320.4</v>
      </c>
      <c r="N89" s="108">
        <v>15779.4</v>
      </c>
      <c r="O89" s="183">
        <v>750.24</v>
      </c>
      <c r="P89" s="6"/>
      <c r="Q89" s="6"/>
      <c r="R89" s="6"/>
      <c r="S89" s="6"/>
    </row>
    <row r="90" spans="1:19" ht="23.25" customHeight="1" x14ac:dyDescent="0.25">
      <c r="A90" s="216"/>
      <c r="B90" s="205"/>
      <c r="C90" s="198"/>
      <c r="D90" s="198"/>
      <c r="E90" s="150" t="s">
        <v>11</v>
      </c>
      <c r="F90" s="30">
        <v>66.3</v>
      </c>
      <c r="G90" s="30">
        <v>140.22999999999999</v>
      </c>
      <c r="H90" s="30">
        <v>142.19999999999999</v>
      </c>
      <c r="I90" s="30">
        <v>179.16</v>
      </c>
      <c r="J90" s="31">
        <v>181.5</v>
      </c>
      <c r="K90" s="31">
        <v>181.5</v>
      </c>
      <c r="L90" s="31">
        <v>190.87</v>
      </c>
      <c r="M90" s="108">
        <v>163.19999999999999</v>
      </c>
      <c r="N90" s="108">
        <v>157.79</v>
      </c>
      <c r="O90" s="183">
        <v>9.41</v>
      </c>
      <c r="P90" s="6"/>
      <c r="Q90" s="6"/>
      <c r="R90" s="6"/>
      <c r="S90" s="6"/>
    </row>
    <row r="91" spans="1:19" ht="51" customHeight="1" x14ac:dyDescent="0.25">
      <c r="A91" s="60" t="s">
        <v>175</v>
      </c>
      <c r="B91" s="150" t="s">
        <v>39</v>
      </c>
      <c r="C91" s="198"/>
      <c r="D91" s="198"/>
      <c r="E91" s="150" t="s">
        <v>11</v>
      </c>
      <c r="F91" s="30">
        <v>1672.45</v>
      </c>
      <c r="G91" s="30">
        <v>1573.9</v>
      </c>
      <c r="H91" s="30">
        <v>937.3</v>
      </c>
      <c r="I91" s="30">
        <v>453.7</v>
      </c>
      <c r="J91" s="31">
        <v>567.54</v>
      </c>
      <c r="K91" s="31">
        <v>567.54</v>
      </c>
      <c r="L91" s="31">
        <v>616.55999999999995</v>
      </c>
      <c r="M91" s="30">
        <v>616.55999999999995</v>
      </c>
      <c r="N91" s="30">
        <v>616.55999999999995</v>
      </c>
      <c r="O91" s="6"/>
      <c r="P91" s="6"/>
      <c r="Q91" s="6"/>
      <c r="R91" s="6"/>
      <c r="S91" s="6"/>
    </row>
    <row r="92" spans="1:19" ht="63" customHeight="1" x14ac:dyDescent="0.25">
      <c r="A92" s="218" t="s">
        <v>176</v>
      </c>
      <c r="B92" s="203" t="s">
        <v>40</v>
      </c>
      <c r="C92" s="198"/>
      <c r="D92" s="198" t="s">
        <v>328</v>
      </c>
      <c r="E92" s="150" t="s">
        <v>10</v>
      </c>
      <c r="F92" s="37"/>
      <c r="G92" s="37">
        <v>34.86</v>
      </c>
      <c r="H92" s="37">
        <v>101.14</v>
      </c>
      <c r="I92" s="37">
        <v>62.83</v>
      </c>
      <c r="J92" s="38">
        <v>0</v>
      </c>
      <c r="K92" s="38">
        <v>0</v>
      </c>
      <c r="L92" s="109">
        <v>0</v>
      </c>
      <c r="M92" s="37">
        <v>0</v>
      </c>
      <c r="N92" s="37">
        <v>0</v>
      </c>
      <c r="O92" s="6"/>
      <c r="P92" s="6"/>
      <c r="Q92" s="6"/>
      <c r="R92" s="6"/>
      <c r="S92" s="6"/>
    </row>
    <row r="93" spans="1:19" ht="36.75" customHeight="1" x14ac:dyDescent="0.25">
      <c r="A93" s="219"/>
      <c r="B93" s="205"/>
      <c r="C93" s="198"/>
      <c r="D93" s="198"/>
      <c r="E93" s="150" t="s">
        <v>11</v>
      </c>
      <c r="F93" s="37"/>
      <c r="G93" s="37">
        <v>1.07</v>
      </c>
      <c r="H93" s="37">
        <v>3.12</v>
      </c>
      <c r="I93" s="37">
        <v>1.94</v>
      </c>
      <c r="J93" s="38">
        <v>0</v>
      </c>
      <c r="K93" s="38">
        <v>0</v>
      </c>
      <c r="L93" s="109">
        <v>0</v>
      </c>
      <c r="M93" s="37">
        <v>0</v>
      </c>
      <c r="N93" s="37">
        <v>0</v>
      </c>
      <c r="O93" s="6"/>
      <c r="P93" s="6"/>
      <c r="Q93" s="6"/>
      <c r="R93" s="6"/>
      <c r="S93" s="6"/>
    </row>
    <row r="94" spans="1:19" ht="21.75" customHeight="1" x14ac:dyDescent="0.25">
      <c r="A94" s="215" t="s">
        <v>177</v>
      </c>
      <c r="B94" s="203" t="s">
        <v>41</v>
      </c>
      <c r="C94" s="198"/>
      <c r="D94" s="198" t="s">
        <v>329</v>
      </c>
      <c r="E94" s="150" t="s">
        <v>10</v>
      </c>
      <c r="F94" s="30"/>
      <c r="G94" s="30"/>
      <c r="H94" s="30"/>
      <c r="I94" s="30">
        <v>725.9</v>
      </c>
      <c r="J94" s="31">
        <v>1226.9000000000001</v>
      </c>
      <c r="K94" s="31">
        <v>1226.9000000000001</v>
      </c>
      <c r="L94" s="31">
        <v>1226.9000000000001</v>
      </c>
      <c r="M94" s="108">
        <v>1226.9000000000001</v>
      </c>
      <c r="N94" s="108">
        <v>1226.9000000000001</v>
      </c>
      <c r="O94" s="183">
        <v>66.760000000000005</v>
      </c>
      <c r="P94" s="6"/>
      <c r="Q94" s="6"/>
      <c r="R94" s="6"/>
      <c r="S94" s="6"/>
    </row>
    <row r="95" spans="1:19" ht="21.75" customHeight="1" x14ac:dyDescent="0.25">
      <c r="A95" s="216"/>
      <c r="B95" s="205"/>
      <c r="C95" s="198"/>
      <c r="D95" s="198"/>
      <c r="E95" s="150" t="s">
        <v>11</v>
      </c>
      <c r="F95" s="30"/>
      <c r="G95" s="30"/>
      <c r="H95" s="30"/>
      <c r="I95" s="30">
        <v>22.45</v>
      </c>
      <c r="J95" s="31">
        <v>37.950000000000003</v>
      </c>
      <c r="K95" s="31">
        <v>37.950000000000003</v>
      </c>
      <c r="L95" s="31">
        <v>37.950000000000003</v>
      </c>
      <c r="M95" s="108">
        <v>37.94</v>
      </c>
      <c r="N95" s="108">
        <v>37.94</v>
      </c>
      <c r="O95" s="183">
        <v>2.38</v>
      </c>
      <c r="P95" s="6"/>
      <c r="Q95" s="6"/>
      <c r="R95" s="6"/>
      <c r="S95" s="6"/>
    </row>
    <row r="96" spans="1:19" ht="33" customHeight="1" x14ac:dyDescent="0.25">
      <c r="A96" s="60" t="s">
        <v>180</v>
      </c>
      <c r="B96" s="140" t="s">
        <v>17</v>
      </c>
      <c r="C96" s="198" t="s">
        <v>268</v>
      </c>
      <c r="D96" s="198" t="s">
        <v>326</v>
      </c>
      <c r="E96" s="150" t="s">
        <v>11</v>
      </c>
      <c r="F96" s="30">
        <v>898.54</v>
      </c>
      <c r="G96" s="30">
        <v>4414.05</v>
      </c>
      <c r="H96" s="30">
        <v>2721.01</v>
      </c>
      <c r="I96" s="30">
        <v>3813.94</v>
      </c>
      <c r="J96" s="31">
        <v>15305.2</v>
      </c>
      <c r="K96" s="31">
        <v>6448.67</v>
      </c>
      <c r="L96" s="31">
        <v>2333.37</v>
      </c>
      <c r="M96" s="30">
        <v>3489.55</v>
      </c>
      <c r="N96" s="30">
        <v>7851.34</v>
      </c>
      <c r="O96" s="6"/>
      <c r="P96" s="6"/>
      <c r="Q96" s="6"/>
      <c r="R96" s="6"/>
      <c r="S96" s="6"/>
    </row>
    <row r="97" spans="1:19" ht="35.25" customHeight="1" x14ac:dyDescent="0.25">
      <c r="A97" s="60" t="s">
        <v>181</v>
      </c>
      <c r="B97" s="140" t="s">
        <v>42</v>
      </c>
      <c r="C97" s="198"/>
      <c r="D97" s="198"/>
      <c r="E97" s="150" t="s">
        <v>11</v>
      </c>
      <c r="F97" s="30">
        <v>366.77</v>
      </c>
      <c r="G97" s="30">
        <v>1290.52</v>
      </c>
      <c r="H97" s="30">
        <v>941.12</v>
      </c>
      <c r="I97" s="30">
        <v>1340.34</v>
      </c>
      <c r="J97" s="31">
        <v>3172.94</v>
      </c>
      <c r="K97" s="31">
        <v>1421.52</v>
      </c>
      <c r="L97" s="31">
        <v>4992.8999999999996</v>
      </c>
      <c r="M97" s="30">
        <v>2426.02</v>
      </c>
      <c r="N97" s="30">
        <v>5554.44</v>
      </c>
      <c r="O97" s="6"/>
      <c r="P97" s="6"/>
      <c r="Q97" s="6"/>
      <c r="R97" s="6"/>
      <c r="S97" s="6"/>
    </row>
    <row r="98" spans="1:19" ht="27.75" customHeight="1" x14ac:dyDescent="0.25">
      <c r="A98" s="218" t="s">
        <v>182</v>
      </c>
      <c r="B98" s="198" t="s">
        <v>19</v>
      </c>
      <c r="C98" s="198"/>
      <c r="D98" s="198"/>
      <c r="E98" s="150" t="s">
        <v>10</v>
      </c>
      <c r="F98" s="30">
        <v>1368.66</v>
      </c>
      <c r="G98" s="30">
        <v>6163.21</v>
      </c>
      <c r="H98" s="30">
        <v>4000.8</v>
      </c>
      <c r="I98" s="30">
        <v>2005.33</v>
      </c>
      <c r="J98" s="31">
        <v>360.15</v>
      </c>
      <c r="K98" s="31">
        <v>94.77</v>
      </c>
      <c r="L98" s="108">
        <v>0</v>
      </c>
      <c r="M98" s="108">
        <v>0</v>
      </c>
      <c r="N98" s="108">
        <v>0</v>
      </c>
      <c r="O98" s="6"/>
      <c r="P98" s="6"/>
      <c r="Q98" s="6"/>
      <c r="R98" s="6"/>
      <c r="S98" s="6"/>
    </row>
    <row r="99" spans="1:19" ht="25.5" customHeight="1" x14ac:dyDescent="0.25">
      <c r="A99" s="219"/>
      <c r="B99" s="198"/>
      <c r="C99" s="198"/>
      <c r="D99" s="198"/>
      <c r="E99" s="150" t="s">
        <v>11</v>
      </c>
      <c r="F99" s="30">
        <v>72.040000000000006</v>
      </c>
      <c r="G99" s="30">
        <v>324.39999999999998</v>
      </c>
      <c r="H99" s="30">
        <v>210.57</v>
      </c>
      <c r="I99" s="30">
        <v>105.54</v>
      </c>
      <c r="J99" s="31">
        <v>18.95</v>
      </c>
      <c r="K99" s="31">
        <v>18.95</v>
      </c>
      <c r="L99" s="108">
        <v>0</v>
      </c>
      <c r="M99" s="108">
        <v>0</v>
      </c>
      <c r="N99" s="108">
        <v>0</v>
      </c>
      <c r="O99" s="6"/>
      <c r="P99" s="6"/>
      <c r="Q99" s="6"/>
      <c r="R99" s="6"/>
      <c r="S99" s="6"/>
    </row>
    <row r="100" spans="1:19" ht="36.75" customHeight="1" x14ac:dyDescent="0.25">
      <c r="A100" s="218" t="s">
        <v>183</v>
      </c>
      <c r="B100" s="203" t="s">
        <v>43</v>
      </c>
      <c r="C100" s="199" t="s">
        <v>267</v>
      </c>
      <c r="D100" s="198">
        <v>2022</v>
      </c>
      <c r="E100" s="150" t="s">
        <v>29</v>
      </c>
      <c r="F100" s="30"/>
      <c r="G100" s="30"/>
      <c r="H100" s="30">
        <v>87052.34</v>
      </c>
      <c r="I100" s="30"/>
      <c r="J100" s="31"/>
      <c r="K100" s="31"/>
      <c r="L100" s="108">
        <v>0</v>
      </c>
      <c r="M100" s="108">
        <v>0</v>
      </c>
      <c r="N100" s="108">
        <v>0</v>
      </c>
      <c r="O100" s="6"/>
      <c r="P100" s="6"/>
      <c r="Q100" s="6"/>
      <c r="R100" s="6"/>
      <c r="S100" s="6"/>
    </row>
    <row r="101" spans="1:19" ht="21.75" customHeight="1" x14ac:dyDescent="0.25">
      <c r="A101" s="219"/>
      <c r="B101" s="205"/>
      <c r="C101" s="198"/>
      <c r="D101" s="198"/>
      <c r="E101" s="150" t="s">
        <v>11</v>
      </c>
      <c r="F101" s="30"/>
      <c r="G101" s="30"/>
      <c r="H101" s="30">
        <v>879.32</v>
      </c>
      <c r="I101" s="30"/>
      <c r="J101" s="31"/>
      <c r="K101" s="31"/>
      <c r="L101" s="108">
        <v>0</v>
      </c>
      <c r="M101" s="108">
        <v>0</v>
      </c>
      <c r="N101" s="108">
        <v>0</v>
      </c>
      <c r="O101" s="6"/>
      <c r="P101" s="6"/>
      <c r="Q101" s="6"/>
      <c r="R101" s="6"/>
      <c r="S101" s="6"/>
    </row>
    <row r="102" spans="1:19" ht="44.25" customHeight="1" x14ac:dyDescent="0.25">
      <c r="A102" s="218" t="s">
        <v>184</v>
      </c>
      <c r="B102" s="203" t="s">
        <v>44</v>
      </c>
      <c r="C102" s="198"/>
      <c r="D102" s="198"/>
      <c r="E102" s="150" t="s">
        <v>10</v>
      </c>
      <c r="F102" s="30"/>
      <c r="G102" s="30"/>
      <c r="H102" s="30">
        <v>879.42</v>
      </c>
      <c r="I102" s="30"/>
      <c r="J102" s="31"/>
      <c r="K102" s="31"/>
      <c r="L102" s="108">
        <v>0</v>
      </c>
      <c r="M102" s="108">
        <v>0</v>
      </c>
      <c r="N102" s="108">
        <v>0</v>
      </c>
      <c r="O102" s="6"/>
      <c r="P102" s="6"/>
      <c r="Q102" s="6"/>
      <c r="R102" s="6"/>
      <c r="S102" s="6"/>
    </row>
    <row r="103" spans="1:19" ht="40.5" customHeight="1" x14ac:dyDescent="0.25">
      <c r="A103" s="219"/>
      <c r="B103" s="205"/>
      <c r="C103" s="198"/>
      <c r="D103" s="198"/>
      <c r="E103" s="150" t="s">
        <v>11</v>
      </c>
      <c r="F103" s="30"/>
      <c r="G103" s="30"/>
      <c r="H103" s="30">
        <v>27.2</v>
      </c>
      <c r="I103" s="30"/>
      <c r="J103" s="31"/>
      <c r="K103" s="31"/>
      <c r="L103" s="108">
        <v>0</v>
      </c>
      <c r="M103" s="108">
        <v>0</v>
      </c>
      <c r="N103" s="108">
        <v>0</v>
      </c>
      <c r="O103" s="6"/>
      <c r="P103" s="6"/>
      <c r="Q103" s="6"/>
      <c r="R103" s="6"/>
      <c r="S103" s="6"/>
    </row>
    <row r="104" spans="1:19" ht="73.5" customHeight="1" x14ac:dyDescent="0.25">
      <c r="A104" s="63" t="s">
        <v>178</v>
      </c>
      <c r="B104" s="40" t="s">
        <v>45</v>
      </c>
      <c r="C104" s="40"/>
      <c r="D104" s="40" t="s">
        <v>326</v>
      </c>
      <c r="E104" s="40" t="s">
        <v>11</v>
      </c>
      <c r="F104" s="26">
        <f t="shared" ref="F104:N104" si="10">F105+F119+F129+F128+F151+F156+F157+F158</f>
        <v>347.78399999999999</v>
      </c>
      <c r="G104" s="26">
        <f t="shared" si="10"/>
        <v>373.40999999999997</v>
      </c>
      <c r="H104" s="26">
        <f t="shared" si="10"/>
        <v>1130.76</v>
      </c>
      <c r="I104" s="26">
        <f t="shared" si="10"/>
        <v>3852.3</v>
      </c>
      <c r="J104" s="27">
        <f t="shared" si="10"/>
        <v>510.95</v>
      </c>
      <c r="K104" s="27">
        <f t="shared" si="10"/>
        <v>396.55</v>
      </c>
      <c r="L104" s="107">
        <f t="shared" si="10"/>
        <v>577</v>
      </c>
      <c r="M104" s="26">
        <f t="shared" si="10"/>
        <v>577</v>
      </c>
      <c r="N104" s="26">
        <f t="shared" si="10"/>
        <v>577</v>
      </c>
      <c r="O104" s="6"/>
      <c r="P104" s="6"/>
      <c r="Q104" s="6"/>
      <c r="R104" s="6"/>
      <c r="S104" s="6"/>
    </row>
    <row r="105" spans="1:19" ht="115.5" customHeight="1" x14ac:dyDescent="0.25">
      <c r="A105" s="215" t="s">
        <v>179</v>
      </c>
      <c r="B105" s="40" t="s">
        <v>46</v>
      </c>
      <c r="C105" s="198"/>
      <c r="D105" s="140" t="s">
        <v>326</v>
      </c>
      <c r="E105" s="203" t="s">
        <v>11</v>
      </c>
      <c r="F105" s="26">
        <f>F106+F107+F108+F109+F110+F111+F112+F113+F114+F115+F116+F117+F118</f>
        <v>16.95</v>
      </c>
      <c r="G105" s="26">
        <f t="shared" ref="G105:N105" si="11">G106+G107+G108+G109+G110+G111+G112+G113+G114+G115+G116+G117+G118</f>
        <v>65</v>
      </c>
      <c r="H105" s="26">
        <f t="shared" si="11"/>
        <v>147.30000000000001</v>
      </c>
      <c r="I105" s="26">
        <f t="shared" si="11"/>
        <v>0</v>
      </c>
      <c r="J105" s="26">
        <f t="shared" si="11"/>
        <v>0</v>
      </c>
      <c r="K105" s="26">
        <f t="shared" si="11"/>
        <v>0</v>
      </c>
      <c r="L105" s="26">
        <f t="shared" si="11"/>
        <v>0</v>
      </c>
      <c r="M105" s="26">
        <f t="shared" si="11"/>
        <v>0</v>
      </c>
      <c r="N105" s="26">
        <f t="shared" si="11"/>
        <v>0</v>
      </c>
      <c r="O105" s="6"/>
      <c r="P105" s="6"/>
      <c r="Q105" s="6"/>
      <c r="R105" s="6"/>
      <c r="S105" s="6"/>
    </row>
    <row r="106" spans="1:19" ht="60.75" customHeight="1" x14ac:dyDescent="0.25">
      <c r="A106" s="217"/>
      <c r="B106" s="140" t="s">
        <v>47</v>
      </c>
      <c r="C106" s="198"/>
      <c r="D106" s="140" t="s">
        <v>270</v>
      </c>
      <c r="E106" s="204"/>
      <c r="F106" s="30"/>
      <c r="G106" s="30">
        <v>10</v>
      </c>
      <c r="H106" s="30">
        <v>14.67</v>
      </c>
      <c r="I106" s="30"/>
      <c r="J106" s="31"/>
      <c r="K106" s="31"/>
      <c r="L106" s="108"/>
      <c r="M106" s="30"/>
      <c r="N106" s="30"/>
      <c r="O106" s="6"/>
      <c r="P106" s="6"/>
      <c r="Q106" s="6"/>
      <c r="R106" s="6"/>
      <c r="S106" s="6"/>
    </row>
    <row r="107" spans="1:19" ht="25.5" x14ac:dyDescent="0.25">
      <c r="A107" s="217"/>
      <c r="B107" s="140" t="s">
        <v>48</v>
      </c>
      <c r="C107" s="198"/>
      <c r="D107" s="140">
        <v>2022</v>
      </c>
      <c r="E107" s="204"/>
      <c r="F107" s="30"/>
      <c r="G107" s="30"/>
      <c r="H107" s="30">
        <v>7</v>
      </c>
      <c r="I107" s="30"/>
      <c r="J107" s="31"/>
      <c r="K107" s="31"/>
      <c r="L107" s="108"/>
      <c r="M107" s="30"/>
      <c r="N107" s="30"/>
      <c r="O107" s="6"/>
      <c r="P107" s="6"/>
      <c r="Q107" s="6"/>
      <c r="R107" s="6"/>
      <c r="S107" s="6"/>
    </row>
    <row r="108" spans="1:19" x14ac:dyDescent="0.25">
      <c r="A108" s="217"/>
      <c r="B108" s="140" t="s">
        <v>49</v>
      </c>
      <c r="C108" s="198"/>
      <c r="D108" s="140" t="s">
        <v>270</v>
      </c>
      <c r="E108" s="204"/>
      <c r="F108" s="30"/>
      <c r="G108" s="30">
        <v>20</v>
      </c>
      <c r="H108" s="30">
        <v>52.89</v>
      </c>
      <c r="I108" s="30"/>
      <c r="J108" s="31"/>
      <c r="K108" s="31"/>
      <c r="L108" s="108"/>
      <c r="M108" s="30"/>
      <c r="N108" s="30"/>
      <c r="O108" s="6"/>
      <c r="P108" s="6"/>
      <c r="Q108" s="6"/>
      <c r="R108" s="6"/>
      <c r="S108" s="6"/>
    </row>
    <row r="109" spans="1:19" x14ac:dyDescent="0.25">
      <c r="A109" s="217"/>
      <c r="B109" s="140" t="s">
        <v>50</v>
      </c>
      <c r="C109" s="198"/>
      <c r="D109" s="140">
        <v>2020</v>
      </c>
      <c r="E109" s="204"/>
      <c r="F109" s="30">
        <v>10.35</v>
      </c>
      <c r="G109" s="30"/>
      <c r="H109" s="30"/>
      <c r="I109" s="30"/>
      <c r="J109" s="31"/>
      <c r="K109" s="31"/>
      <c r="L109" s="108"/>
      <c r="M109" s="30"/>
      <c r="N109" s="30"/>
      <c r="O109" s="6"/>
      <c r="P109" s="6"/>
      <c r="Q109" s="6"/>
      <c r="R109" s="6"/>
      <c r="S109" s="6"/>
    </row>
    <row r="110" spans="1:19" ht="45" customHeight="1" x14ac:dyDescent="0.25">
      <c r="A110" s="217"/>
      <c r="B110" s="150" t="s">
        <v>51</v>
      </c>
      <c r="C110" s="198"/>
      <c r="D110" s="140">
        <v>2022</v>
      </c>
      <c r="E110" s="204"/>
      <c r="F110" s="30"/>
      <c r="G110" s="30"/>
      <c r="H110" s="30">
        <v>50</v>
      </c>
      <c r="I110" s="30"/>
      <c r="J110" s="31"/>
      <c r="K110" s="31"/>
      <c r="L110" s="108"/>
      <c r="M110" s="30"/>
      <c r="N110" s="30"/>
      <c r="O110" s="6"/>
      <c r="P110" s="6"/>
      <c r="Q110" s="6"/>
      <c r="R110" s="6"/>
      <c r="S110" s="6"/>
    </row>
    <row r="111" spans="1:19" ht="38.25" x14ac:dyDescent="0.25">
      <c r="A111" s="217"/>
      <c r="B111" s="140" t="s">
        <v>52</v>
      </c>
      <c r="C111" s="198"/>
      <c r="D111" s="140" t="s">
        <v>269</v>
      </c>
      <c r="E111" s="204"/>
      <c r="F111" s="30">
        <v>6.6</v>
      </c>
      <c r="G111" s="30"/>
      <c r="H111" s="30">
        <v>14.84</v>
      </c>
      <c r="I111" s="30"/>
      <c r="J111" s="31"/>
      <c r="K111" s="31"/>
      <c r="L111" s="108"/>
      <c r="M111" s="30"/>
      <c r="N111" s="30"/>
      <c r="O111" s="6"/>
      <c r="P111" s="6"/>
      <c r="Q111" s="6"/>
      <c r="R111" s="6"/>
      <c r="S111" s="6"/>
    </row>
    <row r="112" spans="1:19" ht="25.5" x14ac:dyDescent="0.25">
      <c r="A112" s="217"/>
      <c r="B112" s="140" t="s">
        <v>53</v>
      </c>
      <c r="C112" s="198"/>
      <c r="D112" s="198">
        <v>2021</v>
      </c>
      <c r="E112" s="204"/>
      <c r="F112" s="37"/>
      <c r="G112" s="30">
        <v>2.73</v>
      </c>
      <c r="H112" s="30"/>
      <c r="I112" s="30"/>
      <c r="J112" s="31"/>
      <c r="K112" s="31"/>
      <c r="L112" s="108"/>
      <c r="M112" s="30"/>
      <c r="N112" s="30"/>
      <c r="O112" s="6"/>
      <c r="P112" s="6"/>
      <c r="Q112" s="6"/>
      <c r="R112" s="6"/>
      <c r="S112" s="6"/>
    </row>
    <row r="113" spans="1:19" ht="25.5" x14ac:dyDescent="0.25">
      <c r="A113" s="217"/>
      <c r="B113" s="140" t="s">
        <v>54</v>
      </c>
      <c r="C113" s="198"/>
      <c r="D113" s="198"/>
      <c r="E113" s="204"/>
      <c r="F113" s="37"/>
      <c r="G113" s="30">
        <v>5</v>
      </c>
      <c r="H113" s="30"/>
      <c r="I113" s="30"/>
      <c r="J113" s="31"/>
      <c r="K113" s="31"/>
      <c r="L113" s="108"/>
      <c r="M113" s="30"/>
      <c r="N113" s="30"/>
      <c r="O113" s="6"/>
      <c r="P113" s="6"/>
      <c r="Q113" s="6"/>
      <c r="R113" s="6"/>
      <c r="S113" s="6"/>
    </row>
    <row r="114" spans="1:19" ht="25.5" x14ac:dyDescent="0.25">
      <c r="A114" s="217"/>
      <c r="B114" s="140" t="s">
        <v>55</v>
      </c>
      <c r="C114" s="198"/>
      <c r="D114" s="198"/>
      <c r="E114" s="204"/>
      <c r="F114" s="37"/>
      <c r="G114" s="30">
        <v>5</v>
      </c>
      <c r="H114" s="30"/>
      <c r="I114" s="30"/>
      <c r="J114" s="31"/>
      <c r="K114" s="31"/>
      <c r="L114" s="108"/>
      <c r="M114" s="30"/>
      <c r="N114" s="30"/>
      <c r="O114" s="6"/>
      <c r="P114" s="6"/>
      <c r="Q114" s="6"/>
      <c r="R114" s="6"/>
      <c r="S114" s="6"/>
    </row>
    <row r="115" spans="1:19" ht="25.5" x14ac:dyDescent="0.25">
      <c r="A115" s="217"/>
      <c r="B115" s="140" t="s">
        <v>56</v>
      </c>
      <c r="C115" s="198"/>
      <c r="D115" s="198"/>
      <c r="E115" s="204"/>
      <c r="F115" s="37"/>
      <c r="G115" s="30">
        <v>10</v>
      </c>
      <c r="H115" s="30"/>
      <c r="I115" s="30"/>
      <c r="J115" s="31"/>
      <c r="K115" s="31"/>
      <c r="L115" s="108"/>
      <c r="M115" s="30"/>
      <c r="N115" s="30"/>
      <c r="O115" s="6"/>
      <c r="P115" s="6"/>
      <c r="Q115" s="6"/>
      <c r="R115" s="6"/>
      <c r="S115" s="6"/>
    </row>
    <row r="116" spans="1:19" ht="25.5" x14ac:dyDescent="0.25">
      <c r="A116" s="217"/>
      <c r="B116" s="140" t="s">
        <v>57</v>
      </c>
      <c r="C116" s="198"/>
      <c r="D116" s="140" t="s">
        <v>270</v>
      </c>
      <c r="E116" s="204"/>
      <c r="F116" s="30"/>
      <c r="G116" s="30">
        <v>7.97</v>
      </c>
      <c r="H116" s="30">
        <v>2.9</v>
      </c>
      <c r="I116" s="30"/>
      <c r="J116" s="31"/>
      <c r="K116" s="31"/>
      <c r="L116" s="108"/>
      <c r="M116" s="30"/>
      <c r="N116" s="30"/>
      <c r="O116" s="6"/>
      <c r="P116" s="6"/>
      <c r="Q116" s="6"/>
      <c r="R116" s="6"/>
      <c r="S116" s="6"/>
    </row>
    <row r="117" spans="1:19" ht="25.5" x14ac:dyDescent="0.25">
      <c r="A117" s="217"/>
      <c r="B117" s="140" t="s">
        <v>58</v>
      </c>
      <c r="C117" s="198"/>
      <c r="D117" s="140">
        <v>2021</v>
      </c>
      <c r="E117" s="204"/>
      <c r="F117" s="30"/>
      <c r="G117" s="30">
        <v>4.3</v>
      </c>
      <c r="H117" s="30"/>
      <c r="I117" s="30"/>
      <c r="J117" s="31"/>
      <c r="K117" s="31"/>
      <c r="L117" s="108"/>
      <c r="M117" s="30"/>
      <c r="N117" s="30"/>
      <c r="O117" s="6"/>
      <c r="P117" s="6"/>
      <c r="Q117" s="6"/>
      <c r="R117" s="6"/>
      <c r="S117" s="6"/>
    </row>
    <row r="118" spans="1:19" x14ac:dyDescent="0.25">
      <c r="A118" s="217"/>
      <c r="B118" s="140" t="s">
        <v>59</v>
      </c>
      <c r="C118" s="198"/>
      <c r="D118" s="140">
        <v>2022</v>
      </c>
      <c r="E118" s="204"/>
      <c r="F118" s="30"/>
      <c r="G118" s="30"/>
      <c r="H118" s="30">
        <v>5</v>
      </c>
      <c r="I118" s="30"/>
      <c r="J118" s="31"/>
      <c r="K118" s="31"/>
      <c r="L118" s="108"/>
      <c r="M118" s="30"/>
      <c r="N118" s="30"/>
      <c r="O118" s="6"/>
      <c r="P118" s="6"/>
      <c r="Q118" s="6"/>
      <c r="R118" s="6"/>
      <c r="S118" s="6"/>
    </row>
    <row r="119" spans="1:19" ht="107.25" customHeight="1" x14ac:dyDescent="0.25">
      <c r="A119" s="215" t="s">
        <v>185</v>
      </c>
      <c r="B119" s="40" t="s">
        <v>60</v>
      </c>
      <c r="C119" s="198"/>
      <c r="D119" s="140" t="s">
        <v>269</v>
      </c>
      <c r="E119" s="203" t="s">
        <v>11</v>
      </c>
      <c r="F119" s="26">
        <f>F120+F121+F122+F123+F124+F125+F126+F127</f>
        <v>4.6500000000000004</v>
      </c>
      <c r="G119" s="26">
        <f t="shared" ref="G119:N119" si="12">G120+G121+G122+G123+G124+G125+G126+G127</f>
        <v>10</v>
      </c>
      <c r="H119" s="26">
        <f t="shared" si="12"/>
        <v>49.990000000000009</v>
      </c>
      <c r="I119" s="26">
        <f t="shared" si="12"/>
        <v>0</v>
      </c>
      <c r="J119" s="26">
        <f t="shared" si="12"/>
        <v>0</v>
      </c>
      <c r="K119" s="26">
        <f t="shared" si="12"/>
        <v>0</v>
      </c>
      <c r="L119" s="26">
        <f t="shared" si="12"/>
        <v>0</v>
      </c>
      <c r="M119" s="26">
        <f t="shared" si="12"/>
        <v>0</v>
      </c>
      <c r="N119" s="26">
        <f t="shared" si="12"/>
        <v>0</v>
      </c>
      <c r="O119" s="6"/>
      <c r="P119" s="6"/>
      <c r="Q119" s="6"/>
      <c r="R119" s="6"/>
      <c r="S119" s="6"/>
    </row>
    <row r="120" spans="1:19" ht="58.5" customHeight="1" x14ac:dyDescent="0.25">
      <c r="A120" s="217"/>
      <c r="B120" s="150" t="s">
        <v>61</v>
      </c>
      <c r="C120" s="198"/>
      <c r="D120" s="140">
        <v>2022</v>
      </c>
      <c r="E120" s="204"/>
      <c r="F120" s="30"/>
      <c r="G120" s="30"/>
      <c r="H120" s="30">
        <v>3.09</v>
      </c>
      <c r="I120" s="30"/>
      <c r="J120" s="31"/>
      <c r="K120" s="31"/>
      <c r="L120" s="108"/>
      <c r="M120" s="30"/>
      <c r="N120" s="30"/>
      <c r="O120" s="6"/>
      <c r="P120" s="6"/>
      <c r="Q120" s="6"/>
      <c r="R120" s="6"/>
      <c r="S120" s="6"/>
    </row>
    <row r="121" spans="1:19" ht="71.25" customHeight="1" x14ac:dyDescent="0.25">
      <c r="A121" s="217"/>
      <c r="B121" s="150" t="s">
        <v>62</v>
      </c>
      <c r="C121" s="198"/>
      <c r="D121" s="140" t="s">
        <v>270</v>
      </c>
      <c r="E121" s="204"/>
      <c r="F121" s="30"/>
      <c r="G121" s="30">
        <v>3</v>
      </c>
      <c r="H121" s="30">
        <v>3</v>
      </c>
      <c r="I121" s="30"/>
      <c r="J121" s="31"/>
      <c r="K121" s="31"/>
      <c r="L121" s="108"/>
      <c r="M121" s="30"/>
      <c r="N121" s="30"/>
      <c r="O121" s="6"/>
      <c r="P121" s="6"/>
      <c r="Q121" s="6"/>
      <c r="R121" s="6"/>
      <c r="S121" s="6"/>
    </row>
    <row r="122" spans="1:19" ht="74.25" customHeight="1" x14ac:dyDescent="0.25">
      <c r="A122" s="217"/>
      <c r="B122" s="150" t="s">
        <v>63</v>
      </c>
      <c r="C122" s="198"/>
      <c r="D122" s="140" t="s">
        <v>269</v>
      </c>
      <c r="E122" s="204"/>
      <c r="F122" s="30">
        <v>4.6500000000000004</v>
      </c>
      <c r="G122" s="30"/>
      <c r="H122" s="30">
        <v>32.81</v>
      </c>
      <c r="I122" s="30"/>
      <c r="J122" s="31"/>
      <c r="K122" s="31"/>
      <c r="L122" s="108"/>
      <c r="M122" s="30"/>
      <c r="N122" s="30"/>
      <c r="O122" s="6"/>
      <c r="P122" s="6"/>
      <c r="Q122" s="6"/>
      <c r="R122" s="6"/>
      <c r="S122" s="6"/>
    </row>
    <row r="123" spans="1:19" ht="84" customHeight="1" x14ac:dyDescent="0.25">
      <c r="A123" s="217"/>
      <c r="B123" s="150" t="s">
        <v>64</v>
      </c>
      <c r="C123" s="198"/>
      <c r="D123" s="140" t="s">
        <v>270</v>
      </c>
      <c r="E123" s="204"/>
      <c r="F123" s="30"/>
      <c r="G123" s="30">
        <v>2</v>
      </c>
      <c r="H123" s="30">
        <v>3</v>
      </c>
      <c r="I123" s="30"/>
      <c r="J123" s="31"/>
      <c r="K123" s="31"/>
      <c r="L123" s="108"/>
      <c r="M123" s="30"/>
      <c r="N123" s="30"/>
      <c r="O123" s="6"/>
      <c r="P123" s="6"/>
      <c r="Q123" s="6"/>
      <c r="R123" s="6"/>
      <c r="S123" s="6"/>
    </row>
    <row r="124" spans="1:19" ht="35.25" customHeight="1" x14ac:dyDescent="0.25">
      <c r="A124" s="217"/>
      <c r="B124" s="150" t="s">
        <v>65</v>
      </c>
      <c r="C124" s="198"/>
      <c r="D124" s="140">
        <v>2022</v>
      </c>
      <c r="E124" s="204"/>
      <c r="F124" s="30"/>
      <c r="G124" s="30"/>
      <c r="H124" s="30">
        <v>2.09</v>
      </c>
      <c r="I124" s="30"/>
      <c r="J124" s="31"/>
      <c r="K124" s="31"/>
      <c r="L124" s="108"/>
      <c r="M124" s="30"/>
      <c r="N124" s="30"/>
      <c r="O124" s="6"/>
      <c r="P124" s="6"/>
      <c r="Q124" s="6"/>
      <c r="R124" s="6"/>
      <c r="S124" s="6"/>
    </row>
    <row r="125" spans="1:19" x14ac:dyDescent="0.25">
      <c r="A125" s="217"/>
      <c r="B125" s="150" t="s">
        <v>66</v>
      </c>
      <c r="C125" s="198"/>
      <c r="D125" s="140">
        <v>2019</v>
      </c>
      <c r="E125" s="204"/>
      <c r="F125" s="30"/>
      <c r="G125" s="30"/>
      <c r="H125" s="30"/>
      <c r="I125" s="30"/>
      <c r="J125" s="31"/>
      <c r="K125" s="31"/>
      <c r="L125" s="108"/>
      <c r="M125" s="30"/>
      <c r="N125" s="30"/>
      <c r="O125" s="6"/>
      <c r="P125" s="6"/>
      <c r="Q125" s="6"/>
      <c r="R125" s="6"/>
      <c r="S125" s="6"/>
    </row>
    <row r="126" spans="1:19" ht="58.5" customHeight="1" x14ac:dyDescent="0.25">
      <c r="A126" s="217"/>
      <c r="B126" s="150" t="s">
        <v>67</v>
      </c>
      <c r="C126" s="198"/>
      <c r="D126" s="140">
        <v>2022</v>
      </c>
      <c r="E126" s="204"/>
      <c r="F126" s="30"/>
      <c r="G126" s="30"/>
      <c r="H126" s="30">
        <v>3</v>
      </c>
      <c r="I126" s="30"/>
      <c r="J126" s="31"/>
      <c r="K126" s="31"/>
      <c r="L126" s="108"/>
      <c r="M126" s="30"/>
      <c r="N126" s="30"/>
      <c r="O126" s="6"/>
      <c r="P126" s="6"/>
      <c r="Q126" s="6"/>
      <c r="R126" s="6"/>
      <c r="S126" s="6"/>
    </row>
    <row r="127" spans="1:19" ht="22.5" customHeight="1" x14ac:dyDescent="0.25">
      <c r="A127" s="216"/>
      <c r="B127" s="150" t="s">
        <v>68</v>
      </c>
      <c r="C127" s="198"/>
      <c r="D127" s="140" t="s">
        <v>270</v>
      </c>
      <c r="E127" s="205"/>
      <c r="F127" s="30"/>
      <c r="G127" s="30">
        <v>5</v>
      </c>
      <c r="H127" s="30">
        <v>3</v>
      </c>
      <c r="I127" s="30"/>
      <c r="J127" s="31"/>
      <c r="K127" s="31"/>
      <c r="L127" s="108"/>
      <c r="M127" s="30"/>
      <c r="N127" s="30"/>
      <c r="O127" s="6"/>
      <c r="P127" s="6"/>
      <c r="Q127" s="6"/>
      <c r="R127" s="6"/>
      <c r="S127" s="6"/>
    </row>
    <row r="128" spans="1:19" ht="58.5" customHeight="1" x14ac:dyDescent="0.25">
      <c r="A128" s="60" t="s">
        <v>186</v>
      </c>
      <c r="B128" s="40" t="s">
        <v>69</v>
      </c>
      <c r="C128" s="40"/>
      <c r="D128" s="150" t="s">
        <v>269</v>
      </c>
      <c r="E128" s="40" t="s">
        <v>11</v>
      </c>
      <c r="F128" s="26">
        <v>7.58</v>
      </c>
      <c r="G128" s="26">
        <v>105.47</v>
      </c>
      <c r="H128" s="26">
        <v>139.47</v>
      </c>
      <c r="I128" s="26"/>
      <c r="J128" s="27"/>
      <c r="K128" s="27"/>
      <c r="L128" s="107"/>
      <c r="M128" s="26"/>
      <c r="N128" s="26"/>
      <c r="O128" s="6"/>
      <c r="P128" s="6"/>
      <c r="Q128" s="6"/>
      <c r="R128" s="6"/>
      <c r="S128" s="6"/>
    </row>
    <row r="129" spans="1:19" ht="45.75" customHeight="1" x14ac:dyDescent="0.25">
      <c r="A129" s="215" t="s">
        <v>187</v>
      </c>
      <c r="B129" s="40" t="s">
        <v>70</v>
      </c>
      <c r="C129" s="198" t="s">
        <v>271</v>
      </c>
      <c r="D129" s="198" t="s">
        <v>326</v>
      </c>
      <c r="E129" s="203" t="s">
        <v>11</v>
      </c>
      <c r="F129" s="26">
        <f t="shared" ref="F129:K129" si="13">F130+F131+F132+F133+F135+F136+F137+F138+F139+F140+F141+F142+F143+F144+F145+F146+F147+F148+F134+F149</f>
        <v>218.60399999999998</v>
      </c>
      <c r="G129" s="26">
        <f t="shared" si="13"/>
        <v>107.94</v>
      </c>
      <c r="H129" s="26">
        <f t="shared" si="13"/>
        <v>304</v>
      </c>
      <c r="I129" s="26">
        <f t="shared" si="13"/>
        <v>281.30000000000007</v>
      </c>
      <c r="J129" s="26">
        <f t="shared" si="13"/>
        <v>335.95</v>
      </c>
      <c r="K129" s="26">
        <f t="shared" si="13"/>
        <v>292.55</v>
      </c>
      <c r="L129" s="26">
        <f>L130+L131+L132+L133+L135+L136+L137+L138+L139+L140+L141+L142+L143+L144+L145+L146+L147+L148+L134+L149</f>
        <v>402</v>
      </c>
      <c r="M129" s="26">
        <f>M130+M131+M132+M133+M135+M136+M137+M138+M139+M140+M141+M142+M143+M144+M145+M146+M147+M148+M134+M149</f>
        <v>402</v>
      </c>
      <c r="N129" s="26">
        <f>N130+N131+N132+N133+N135+N136+N137+N138+N139+N140+N141+N142+N143+N144+N145+N146+N147+N148+N134+N149</f>
        <v>402</v>
      </c>
      <c r="O129" s="6"/>
      <c r="P129" s="6"/>
      <c r="Q129" s="6"/>
      <c r="R129" s="6"/>
      <c r="S129" s="6"/>
    </row>
    <row r="130" spans="1:19" ht="48" customHeight="1" x14ac:dyDescent="0.25">
      <c r="A130" s="217"/>
      <c r="B130" s="150" t="s">
        <v>71</v>
      </c>
      <c r="C130" s="198"/>
      <c r="D130" s="198"/>
      <c r="E130" s="204"/>
      <c r="F130" s="30">
        <v>10</v>
      </c>
      <c r="G130" s="30">
        <v>20</v>
      </c>
      <c r="H130" s="30">
        <v>13</v>
      </c>
      <c r="I130" s="30">
        <v>33.6</v>
      </c>
      <c r="J130" s="31">
        <v>20</v>
      </c>
      <c r="K130" s="31">
        <v>20</v>
      </c>
      <c r="L130" s="108">
        <v>20</v>
      </c>
      <c r="M130" s="108">
        <v>20</v>
      </c>
      <c r="N130" s="108">
        <v>20</v>
      </c>
      <c r="O130" s="6"/>
      <c r="P130" s="6"/>
      <c r="Q130" s="6"/>
      <c r="R130" s="6"/>
      <c r="S130" s="6"/>
    </row>
    <row r="131" spans="1:19" ht="15" customHeight="1" x14ac:dyDescent="0.25">
      <c r="A131" s="217"/>
      <c r="B131" s="150" t="s">
        <v>258</v>
      </c>
      <c r="C131" s="198"/>
      <c r="D131" s="140" t="s">
        <v>264</v>
      </c>
      <c r="E131" s="204"/>
      <c r="F131" s="30"/>
      <c r="G131" s="30">
        <v>5</v>
      </c>
      <c r="H131" s="30"/>
      <c r="I131" s="30">
        <v>0</v>
      </c>
      <c r="J131" s="31"/>
      <c r="K131" s="31"/>
      <c r="L131" s="108"/>
      <c r="M131" s="108"/>
      <c r="N131" s="108"/>
      <c r="O131" s="6"/>
      <c r="P131" s="6"/>
      <c r="Q131" s="6"/>
      <c r="R131" s="6"/>
      <c r="S131" s="6"/>
    </row>
    <row r="132" spans="1:19" ht="48" customHeight="1" x14ac:dyDescent="0.25">
      <c r="A132" s="217"/>
      <c r="B132" s="150" t="s">
        <v>72</v>
      </c>
      <c r="C132" s="198"/>
      <c r="D132" s="198" t="s">
        <v>326</v>
      </c>
      <c r="E132" s="204"/>
      <c r="F132" s="30">
        <v>5</v>
      </c>
      <c r="G132" s="30"/>
      <c r="H132" s="30"/>
      <c r="I132" s="30">
        <v>0</v>
      </c>
      <c r="J132" s="31">
        <v>10</v>
      </c>
      <c r="K132" s="31">
        <v>10</v>
      </c>
      <c r="L132" s="108">
        <v>11</v>
      </c>
      <c r="M132" s="108">
        <v>11</v>
      </c>
      <c r="N132" s="108">
        <v>11</v>
      </c>
      <c r="O132" s="6"/>
      <c r="P132" s="6"/>
      <c r="Q132" s="6"/>
      <c r="R132" s="6"/>
      <c r="S132" s="6"/>
    </row>
    <row r="133" spans="1:19" ht="45.75" customHeight="1" x14ac:dyDescent="0.25">
      <c r="A133" s="217"/>
      <c r="B133" s="150" t="s">
        <v>73</v>
      </c>
      <c r="C133" s="198"/>
      <c r="D133" s="198"/>
      <c r="E133" s="204"/>
      <c r="F133" s="30">
        <v>2</v>
      </c>
      <c r="G133" s="30">
        <v>5</v>
      </c>
      <c r="H133" s="30">
        <v>3</v>
      </c>
      <c r="I133" s="30">
        <v>0</v>
      </c>
      <c r="J133" s="31">
        <v>0</v>
      </c>
      <c r="K133" s="31">
        <v>0</v>
      </c>
      <c r="L133" s="108">
        <v>7</v>
      </c>
      <c r="M133" s="108">
        <v>7</v>
      </c>
      <c r="N133" s="108">
        <v>7</v>
      </c>
      <c r="O133" s="6"/>
      <c r="P133" s="6"/>
      <c r="Q133" s="6"/>
      <c r="R133" s="6"/>
      <c r="S133" s="6"/>
    </row>
    <row r="134" spans="1:19" ht="45.75" customHeight="1" x14ac:dyDescent="0.25">
      <c r="A134" s="217"/>
      <c r="B134" s="150" t="s">
        <v>317</v>
      </c>
      <c r="C134" s="198"/>
      <c r="D134" s="198"/>
      <c r="E134" s="204"/>
      <c r="F134" s="30"/>
      <c r="G134" s="30"/>
      <c r="H134" s="30"/>
      <c r="I134" s="30"/>
      <c r="J134" s="31">
        <v>3</v>
      </c>
      <c r="K134" s="31">
        <v>3</v>
      </c>
      <c r="L134" s="108">
        <v>7</v>
      </c>
      <c r="M134" s="108">
        <v>7</v>
      </c>
      <c r="N134" s="108">
        <v>7</v>
      </c>
      <c r="O134" s="6"/>
      <c r="P134" s="6"/>
      <c r="Q134" s="6"/>
      <c r="R134" s="6"/>
      <c r="S134" s="6"/>
    </row>
    <row r="135" spans="1:19" ht="33" customHeight="1" x14ac:dyDescent="0.25">
      <c r="A135" s="217"/>
      <c r="B135" s="150" t="s">
        <v>74</v>
      </c>
      <c r="C135" s="198"/>
      <c r="D135" s="198"/>
      <c r="E135" s="204"/>
      <c r="F135" s="30">
        <v>2</v>
      </c>
      <c r="G135" s="30">
        <v>5</v>
      </c>
      <c r="H135" s="30"/>
      <c r="I135" s="30">
        <v>5</v>
      </c>
      <c r="J135" s="31">
        <v>4</v>
      </c>
      <c r="K135" s="31">
        <v>4</v>
      </c>
      <c r="L135" s="108">
        <v>5</v>
      </c>
      <c r="M135" s="108">
        <v>5</v>
      </c>
      <c r="N135" s="108">
        <v>5</v>
      </c>
      <c r="O135" s="6"/>
      <c r="P135" s="6"/>
      <c r="Q135" s="6"/>
      <c r="R135" s="6"/>
      <c r="S135" s="6"/>
    </row>
    <row r="136" spans="1:19" x14ac:dyDescent="0.25">
      <c r="A136" s="217"/>
      <c r="B136" s="140" t="s">
        <v>287</v>
      </c>
      <c r="C136" s="198"/>
      <c r="D136" s="140" t="s">
        <v>330</v>
      </c>
      <c r="E136" s="204"/>
      <c r="F136" s="30"/>
      <c r="G136" s="30"/>
      <c r="H136" s="30"/>
      <c r="I136" s="30">
        <v>0</v>
      </c>
      <c r="J136" s="31">
        <v>5</v>
      </c>
      <c r="K136" s="31">
        <v>5</v>
      </c>
      <c r="L136" s="108">
        <v>8</v>
      </c>
      <c r="M136" s="108">
        <v>8</v>
      </c>
      <c r="N136" s="108">
        <v>8</v>
      </c>
      <c r="O136" s="6"/>
      <c r="P136" s="6"/>
      <c r="Q136" s="6"/>
      <c r="R136" s="6"/>
      <c r="S136" s="6"/>
    </row>
    <row r="137" spans="1:19" ht="35.25" customHeight="1" x14ac:dyDescent="0.25">
      <c r="A137" s="217"/>
      <c r="B137" s="150" t="s">
        <v>311</v>
      </c>
      <c r="C137" s="198"/>
      <c r="D137" s="140" t="s">
        <v>326</v>
      </c>
      <c r="E137" s="204"/>
      <c r="F137" s="30">
        <v>3</v>
      </c>
      <c r="G137" s="30"/>
      <c r="H137" s="30">
        <v>5</v>
      </c>
      <c r="I137" s="30">
        <v>5</v>
      </c>
      <c r="J137" s="31">
        <v>9</v>
      </c>
      <c r="K137" s="31">
        <v>9</v>
      </c>
      <c r="L137" s="108">
        <v>11</v>
      </c>
      <c r="M137" s="108">
        <v>11</v>
      </c>
      <c r="N137" s="108">
        <v>11</v>
      </c>
      <c r="O137" s="6"/>
      <c r="P137" s="6"/>
      <c r="Q137" s="6"/>
      <c r="R137" s="6"/>
      <c r="S137" s="6"/>
    </row>
    <row r="138" spans="1:19" ht="39.75" customHeight="1" x14ac:dyDescent="0.25">
      <c r="A138" s="217"/>
      <c r="B138" s="150" t="s">
        <v>75</v>
      </c>
      <c r="C138" s="198"/>
      <c r="D138" s="140" t="s">
        <v>328</v>
      </c>
      <c r="E138" s="204"/>
      <c r="F138" s="30"/>
      <c r="G138" s="30">
        <v>2</v>
      </c>
      <c r="H138" s="30"/>
      <c r="I138" s="30">
        <v>0</v>
      </c>
      <c r="J138" s="31">
        <v>3</v>
      </c>
      <c r="K138" s="31">
        <v>3</v>
      </c>
      <c r="L138" s="108">
        <v>5</v>
      </c>
      <c r="M138" s="108">
        <v>5</v>
      </c>
      <c r="N138" s="108">
        <v>5</v>
      </c>
      <c r="O138" s="6"/>
      <c r="P138" s="6"/>
      <c r="Q138" s="6"/>
      <c r="R138" s="6"/>
      <c r="S138" s="6"/>
    </row>
    <row r="139" spans="1:19" ht="44.25" customHeight="1" x14ac:dyDescent="0.25">
      <c r="A139" s="217"/>
      <c r="B139" s="61" t="s">
        <v>76</v>
      </c>
      <c r="C139" s="198"/>
      <c r="D139" s="140" t="s">
        <v>329</v>
      </c>
      <c r="E139" s="204"/>
      <c r="F139" s="30"/>
      <c r="G139" s="30"/>
      <c r="H139" s="30"/>
      <c r="I139" s="30">
        <v>72.61</v>
      </c>
      <c r="J139" s="31">
        <v>72.45</v>
      </c>
      <c r="K139" s="31">
        <v>65.900000000000006</v>
      </c>
      <c r="L139" s="108">
        <v>96</v>
      </c>
      <c r="M139" s="108">
        <v>96</v>
      </c>
      <c r="N139" s="108">
        <v>96</v>
      </c>
      <c r="O139" s="6"/>
      <c r="P139" s="6"/>
      <c r="Q139" s="6"/>
      <c r="R139" s="6"/>
      <c r="S139" s="6"/>
    </row>
    <row r="140" spans="1:19" ht="38.25" customHeight="1" x14ac:dyDescent="0.25">
      <c r="A140" s="217"/>
      <c r="B140" s="61" t="s">
        <v>77</v>
      </c>
      <c r="C140" s="198"/>
      <c r="D140" s="198" t="s">
        <v>326</v>
      </c>
      <c r="E140" s="204"/>
      <c r="F140" s="30">
        <v>18</v>
      </c>
      <c r="G140" s="30"/>
      <c r="H140" s="30">
        <v>0.94</v>
      </c>
      <c r="I140" s="30">
        <v>7.2</v>
      </c>
      <c r="J140" s="31">
        <v>10</v>
      </c>
      <c r="K140" s="31">
        <v>10</v>
      </c>
      <c r="L140" s="108">
        <v>10</v>
      </c>
      <c r="M140" s="108">
        <v>10</v>
      </c>
      <c r="N140" s="108">
        <v>10</v>
      </c>
      <c r="O140" s="6"/>
      <c r="P140" s="6"/>
      <c r="Q140" s="6"/>
      <c r="R140" s="6"/>
      <c r="S140" s="6"/>
    </row>
    <row r="141" spans="1:19" ht="68.25" customHeight="1" x14ac:dyDescent="0.25">
      <c r="A141" s="217"/>
      <c r="B141" s="61" t="s">
        <v>259</v>
      </c>
      <c r="C141" s="198"/>
      <c r="D141" s="198"/>
      <c r="E141" s="204"/>
      <c r="F141" s="30">
        <v>36.054000000000002</v>
      </c>
      <c r="G141" s="30">
        <v>2.14</v>
      </c>
      <c r="H141" s="30">
        <v>44.46</v>
      </c>
      <c r="I141" s="30">
        <v>45.81</v>
      </c>
      <c r="J141" s="31">
        <v>80</v>
      </c>
      <c r="K141" s="31">
        <v>53.9</v>
      </c>
      <c r="L141" s="108">
        <v>90</v>
      </c>
      <c r="M141" s="108">
        <v>90</v>
      </c>
      <c r="N141" s="108">
        <v>90</v>
      </c>
      <c r="O141" s="6"/>
      <c r="P141" s="6"/>
      <c r="Q141" s="6"/>
      <c r="R141" s="6"/>
      <c r="S141" s="6"/>
    </row>
    <row r="142" spans="1:19" ht="56.25" customHeight="1" x14ac:dyDescent="0.25">
      <c r="A142" s="217"/>
      <c r="B142" s="61" t="s">
        <v>78</v>
      </c>
      <c r="C142" s="198"/>
      <c r="D142" s="198"/>
      <c r="E142" s="204"/>
      <c r="F142" s="30">
        <v>73.8</v>
      </c>
      <c r="G142" s="30">
        <v>60</v>
      </c>
      <c r="H142" s="30">
        <v>50</v>
      </c>
      <c r="I142" s="30">
        <v>93.11</v>
      </c>
      <c r="J142" s="31">
        <v>84.8</v>
      </c>
      <c r="K142" s="31">
        <v>80</v>
      </c>
      <c r="L142" s="108">
        <v>90</v>
      </c>
      <c r="M142" s="108">
        <v>90</v>
      </c>
      <c r="N142" s="108">
        <v>90</v>
      </c>
      <c r="O142" s="6"/>
      <c r="P142" s="6"/>
      <c r="Q142" s="6"/>
      <c r="R142" s="6"/>
      <c r="S142" s="6"/>
    </row>
    <row r="143" spans="1:19" x14ac:dyDescent="0.25">
      <c r="A143" s="217"/>
      <c r="B143" s="61" t="s">
        <v>79</v>
      </c>
      <c r="C143" s="198"/>
      <c r="D143" s="140" t="s">
        <v>326</v>
      </c>
      <c r="E143" s="204"/>
      <c r="F143" s="30"/>
      <c r="G143" s="30"/>
      <c r="H143" s="30"/>
      <c r="I143" s="30">
        <v>0</v>
      </c>
      <c r="J143" s="31">
        <v>3</v>
      </c>
      <c r="K143" s="31">
        <v>3</v>
      </c>
      <c r="L143" s="108">
        <v>9</v>
      </c>
      <c r="M143" s="108">
        <v>9</v>
      </c>
      <c r="N143" s="108">
        <v>9</v>
      </c>
      <c r="O143" s="6"/>
      <c r="P143" s="6"/>
      <c r="Q143" s="6"/>
      <c r="R143" s="6"/>
      <c r="S143" s="6"/>
    </row>
    <row r="144" spans="1:19" ht="24" x14ac:dyDescent="0.25">
      <c r="A144" s="217"/>
      <c r="B144" s="61" t="s">
        <v>80</v>
      </c>
      <c r="C144" s="198"/>
      <c r="D144" s="140">
        <v>2021</v>
      </c>
      <c r="E144" s="204"/>
      <c r="F144" s="30"/>
      <c r="G144" s="30">
        <v>8.8000000000000007</v>
      </c>
      <c r="H144" s="30"/>
      <c r="I144" s="30">
        <v>0</v>
      </c>
      <c r="J144" s="31">
        <v>2</v>
      </c>
      <c r="K144" s="31"/>
      <c r="L144" s="108">
        <v>0</v>
      </c>
      <c r="M144" s="108">
        <v>0</v>
      </c>
      <c r="N144" s="108">
        <v>0</v>
      </c>
      <c r="O144" s="6"/>
      <c r="P144" s="6"/>
      <c r="Q144" s="6"/>
      <c r="R144" s="6"/>
      <c r="S144" s="6"/>
    </row>
    <row r="145" spans="1:19" x14ac:dyDescent="0.25">
      <c r="A145" s="217"/>
      <c r="B145" s="61" t="s">
        <v>310</v>
      </c>
      <c r="C145" s="198"/>
      <c r="D145" s="140" t="s">
        <v>260</v>
      </c>
      <c r="E145" s="204"/>
      <c r="F145" s="30"/>
      <c r="G145" s="30"/>
      <c r="H145" s="30"/>
      <c r="I145" s="30">
        <v>9.4700000000000006</v>
      </c>
      <c r="J145" s="31"/>
      <c r="K145" s="31"/>
      <c r="L145" s="108"/>
      <c r="M145" s="108"/>
      <c r="N145" s="108"/>
      <c r="O145" s="6"/>
      <c r="P145" s="6"/>
      <c r="Q145" s="6"/>
      <c r="R145" s="6"/>
      <c r="S145" s="6"/>
    </row>
    <row r="146" spans="1:19" x14ac:dyDescent="0.25">
      <c r="A146" s="217"/>
      <c r="B146" s="61" t="s">
        <v>81</v>
      </c>
      <c r="C146" s="198"/>
      <c r="D146" s="140" t="s">
        <v>326</v>
      </c>
      <c r="E146" s="204"/>
      <c r="F146" s="30">
        <v>68.75</v>
      </c>
      <c r="G146" s="30"/>
      <c r="H146" s="30">
        <v>33.6</v>
      </c>
      <c r="I146" s="30">
        <v>0</v>
      </c>
      <c r="J146" s="31"/>
      <c r="K146" s="31"/>
      <c r="L146" s="108"/>
      <c r="M146" s="108"/>
      <c r="N146" s="108"/>
      <c r="O146" s="6"/>
      <c r="P146" s="6"/>
      <c r="Q146" s="6"/>
      <c r="R146" s="6"/>
      <c r="S146" s="6"/>
    </row>
    <row r="147" spans="1:19" ht="44.25" customHeight="1" x14ac:dyDescent="0.25">
      <c r="A147" s="217"/>
      <c r="B147" s="61" t="s">
        <v>82</v>
      </c>
      <c r="C147" s="198"/>
      <c r="D147" s="140" t="s">
        <v>327</v>
      </c>
      <c r="E147" s="204"/>
      <c r="F147" s="30"/>
      <c r="G147" s="30"/>
      <c r="H147" s="30">
        <v>154</v>
      </c>
      <c r="I147" s="30">
        <v>0</v>
      </c>
      <c r="J147" s="31">
        <v>20.2</v>
      </c>
      <c r="K147" s="31">
        <v>20.2</v>
      </c>
      <c r="L147" s="108">
        <v>23</v>
      </c>
      <c r="M147" s="108">
        <v>23</v>
      </c>
      <c r="N147" s="108">
        <v>23</v>
      </c>
      <c r="O147" s="6"/>
      <c r="P147" s="6"/>
      <c r="Q147" s="6"/>
      <c r="R147" s="6"/>
      <c r="S147" s="6"/>
    </row>
    <row r="148" spans="1:19" ht="30.75" customHeight="1" x14ac:dyDescent="0.25">
      <c r="A148" s="216"/>
      <c r="B148" s="61" t="s">
        <v>83</v>
      </c>
      <c r="C148" s="198"/>
      <c r="D148" s="140" t="s">
        <v>329</v>
      </c>
      <c r="E148" s="205"/>
      <c r="F148" s="30"/>
      <c r="G148" s="30"/>
      <c r="H148" s="30"/>
      <c r="I148" s="30">
        <v>4.5</v>
      </c>
      <c r="J148" s="31">
        <v>4.5</v>
      </c>
      <c r="K148" s="31">
        <v>1.55</v>
      </c>
      <c r="L148" s="108">
        <v>5</v>
      </c>
      <c r="M148" s="108">
        <v>5</v>
      </c>
      <c r="N148" s="108">
        <v>5</v>
      </c>
      <c r="O148" s="6"/>
      <c r="P148" s="6"/>
      <c r="Q148" s="6"/>
      <c r="R148" s="6"/>
      <c r="S148" s="6"/>
    </row>
    <row r="149" spans="1:19" ht="30.75" customHeight="1" x14ac:dyDescent="0.25">
      <c r="A149" s="139"/>
      <c r="B149" s="61" t="s">
        <v>286</v>
      </c>
      <c r="C149" s="140"/>
      <c r="D149" s="140"/>
      <c r="E149" s="144"/>
      <c r="F149" s="30"/>
      <c r="G149" s="30"/>
      <c r="H149" s="30"/>
      <c r="I149" s="30">
        <v>5</v>
      </c>
      <c r="J149" s="31">
        <v>5</v>
      </c>
      <c r="K149" s="31">
        <v>4</v>
      </c>
      <c r="L149" s="108">
        <v>5</v>
      </c>
      <c r="M149" s="108">
        <v>5</v>
      </c>
      <c r="N149" s="108">
        <v>5</v>
      </c>
      <c r="O149" s="6"/>
      <c r="P149" s="6"/>
      <c r="Q149" s="6"/>
      <c r="R149" s="6"/>
      <c r="S149" s="6"/>
    </row>
    <row r="150" spans="1:19" ht="30.75" customHeight="1" x14ac:dyDescent="0.25">
      <c r="A150" s="139"/>
      <c r="B150" s="61" t="s">
        <v>287</v>
      </c>
      <c r="C150" s="140"/>
      <c r="D150" s="140"/>
      <c r="E150" s="144"/>
      <c r="F150" s="30"/>
      <c r="G150" s="30"/>
      <c r="H150" s="30"/>
      <c r="I150" s="30">
        <v>0</v>
      </c>
      <c r="J150" s="31">
        <v>0</v>
      </c>
      <c r="K150" s="31"/>
      <c r="L150" s="108">
        <v>0</v>
      </c>
      <c r="M150" s="108">
        <v>0</v>
      </c>
      <c r="N150" s="108">
        <v>0</v>
      </c>
      <c r="O150" s="6"/>
      <c r="P150" s="6"/>
      <c r="Q150" s="6"/>
      <c r="R150" s="6"/>
      <c r="S150" s="6"/>
    </row>
    <row r="151" spans="1:19" ht="93.75" customHeight="1" x14ac:dyDescent="0.25">
      <c r="A151" s="215" t="s">
        <v>188</v>
      </c>
      <c r="B151" s="67" t="s">
        <v>84</v>
      </c>
      <c r="C151" s="199" t="s">
        <v>271</v>
      </c>
      <c r="D151" s="198" t="s">
        <v>260</v>
      </c>
      <c r="E151" s="203" t="s">
        <v>11</v>
      </c>
      <c r="F151" s="26">
        <f>F152+F153+F154+F155</f>
        <v>100</v>
      </c>
      <c r="G151" s="26">
        <f t="shared" ref="G151:N151" si="14">G152+G153+G154+G155</f>
        <v>85</v>
      </c>
      <c r="H151" s="26">
        <f t="shared" si="14"/>
        <v>100</v>
      </c>
      <c r="I151" s="26">
        <f t="shared" si="14"/>
        <v>100</v>
      </c>
      <c r="J151" s="27">
        <f t="shared" si="14"/>
        <v>175</v>
      </c>
      <c r="K151" s="27">
        <f t="shared" si="14"/>
        <v>104</v>
      </c>
      <c r="L151" s="107">
        <f t="shared" si="14"/>
        <v>175</v>
      </c>
      <c r="M151" s="26">
        <f t="shared" si="14"/>
        <v>175</v>
      </c>
      <c r="N151" s="26">
        <f t="shared" si="14"/>
        <v>175</v>
      </c>
      <c r="O151" s="6"/>
      <c r="P151" s="6"/>
      <c r="Q151" s="6"/>
      <c r="R151" s="6"/>
      <c r="S151" s="6"/>
    </row>
    <row r="152" spans="1:19" ht="66" customHeight="1" x14ac:dyDescent="0.25">
      <c r="A152" s="217"/>
      <c r="B152" s="61" t="s">
        <v>85</v>
      </c>
      <c r="C152" s="198"/>
      <c r="D152" s="198"/>
      <c r="E152" s="204"/>
      <c r="F152" s="30">
        <v>20</v>
      </c>
      <c r="G152" s="30">
        <v>20</v>
      </c>
      <c r="H152" s="30">
        <v>20</v>
      </c>
      <c r="I152" s="30">
        <v>30</v>
      </c>
      <c r="J152" s="31">
        <v>40</v>
      </c>
      <c r="K152" s="31">
        <v>30</v>
      </c>
      <c r="L152" s="108">
        <v>40</v>
      </c>
      <c r="M152" s="108">
        <v>40</v>
      </c>
      <c r="N152" s="108">
        <v>40</v>
      </c>
      <c r="O152" s="6"/>
      <c r="P152" s="6"/>
      <c r="Q152" s="6"/>
      <c r="R152" s="6"/>
      <c r="S152" s="6"/>
    </row>
    <row r="153" spans="1:19" ht="114.75" customHeight="1" x14ac:dyDescent="0.25">
      <c r="A153" s="217"/>
      <c r="B153" s="61" t="s">
        <v>86</v>
      </c>
      <c r="C153" s="198"/>
      <c r="D153" s="198"/>
      <c r="E153" s="204"/>
      <c r="F153" s="30">
        <v>50</v>
      </c>
      <c r="G153" s="30">
        <v>36.15</v>
      </c>
      <c r="H153" s="30">
        <v>69.150000000000006</v>
      </c>
      <c r="I153" s="30">
        <v>70</v>
      </c>
      <c r="J153" s="31">
        <v>60</v>
      </c>
      <c r="K153" s="31">
        <v>54</v>
      </c>
      <c r="L153" s="108">
        <v>60</v>
      </c>
      <c r="M153" s="108">
        <v>60</v>
      </c>
      <c r="N153" s="108">
        <v>60</v>
      </c>
      <c r="O153" s="6"/>
      <c r="P153" s="6"/>
      <c r="Q153" s="6"/>
      <c r="R153" s="6"/>
      <c r="S153" s="6"/>
    </row>
    <row r="154" spans="1:19" ht="102" customHeight="1" x14ac:dyDescent="0.25">
      <c r="A154" s="217"/>
      <c r="B154" s="61" t="s">
        <v>87</v>
      </c>
      <c r="C154" s="198"/>
      <c r="D154" s="198"/>
      <c r="E154" s="204"/>
      <c r="F154" s="30">
        <v>30</v>
      </c>
      <c r="G154" s="30">
        <v>28.85</v>
      </c>
      <c r="H154" s="30">
        <v>10.85</v>
      </c>
      <c r="I154" s="30">
        <v>0</v>
      </c>
      <c r="J154" s="31">
        <v>50</v>
      </c>
      <c r="K154" s="31">
        <v>10</v>
      </c>
      <c r="L154" s="108">
        <v>50</v>
      </c>
      <c r="M154" s="108">
        <v>50</v>
      </c>
      <c r="N154" s="108">
        <v>50</v>
      </c>
      <c r="O154" s="6"/>
      <c r="P154" s="6"/>
      <c r="Q154" s="6"/>
      <c r="R154" s="6"/>
      <c r="S154" s="6"/>
    </row>
    <row r="155" spans="1:19" ht="96" x14ac:dyDescent="0.25">
      <c r="A155" s="216"/>
      <c r="B155" s="61" t="s">
        <v>88</v>
      </c>
      <c r="C155" s="198"/>
      <c r="D155" s="140">
        <v>2023</v>
      </c>
      <c r="E155" s="205"/>
      <c r="F155" s="30"/>
      <c r="G155" s="30"/>
      <c r="H155" s="30"/>
      <c r="I155" s="30">
        <v>0</v>
      </c>
      <c r="J155" s="31">
        <v>25</v>
      </c>
      <c r="K155" s="31">
        <v>10</v>
      </c>
      <c r="L155" s="108">
        <v>25</v>
      </c>
      <c r="M155" s="108">
        <v>25</v>
      </c>
      <c r="N155" s="108">
        <v>25</v>
      </c>
      <c r="O155" s="6"/>
      <c r="P155" s="6"/>
      <c r="Q155" s="6"/>
      <c r="R155" s="6"/>
      <c r="S155" s="6"/>
    </row>
    <row r="156" spans="1:19" ht="33.75" customHeight="1" x14ac:dyDescent="0.25">
      <c r="A156" s="215" t="s">
        <v>189</v>
      </c>
      <c r="B156" s="201" t="s">
        <v>89</v>
      </c>
      <c r="C156" s="198" t="s">
        <v>273</v>
      </c>
      <c r="D156" s="198">
        <v>2023</v>
      </c>
      <c r="E156" s="150" t="s">
        <v>10</v>
      </c>
      <c r="F156" s="30">
        <v>0</v>
      </c>
      <c r="G156" s="30">
        <v>0</v>
      </c>
      <c r="H156" s="30">
        <v>0</v>
      </c>
      <c r="I156" s="30">
        <v>1735.5</v>
      </c>
      <c r="J156" s="31"/>
      <c r="K156" s="31"/>
      <c r="L156" s="108"/>
      <c r="M156" s="30"/>
      <c r="N156" s="30"/>
      <c r="O156" s="6"/>
      <c r="P156" s="6"/>
      <c r="Q156" s="6"/>
      <c r="R156" s="6"/>
      <c r="S156" s="6"/>
    </row>
    <row r="157" spans="1:19" ht="21" customHeight="1" x14ac:dyDescent="0.25">
      <c r="A157" s="216"/>
      <c r="B157" s="202"/>
      <c r="C157" s="198"/>
      <c r="D157" s="198"/>
      <c r="E157" s="150" t="s">
        <v>11</v>
      </c>
      <c r="F157" s="30">
        <v>0</v>
      </c>
      <c r="G157" s="30">
        <v>0</v>
      </c>
      <c r="H157" s="30">
        <v>0</v>
      </c>
      <c r="I157" s="30">
        <v>1735.5</v>
      </c>
      <c r="J157" s="31"/>
      <c r="K157" s="31"/>
      <c r="L157" s="108"/>
      <c r="M157" s="30"/>
      <c r="N157" s="30"/>
      <c r="O157" s="6"/>
      <c r="P157" s="6"/>
      <c r="Q157" s="6"/>
      <c r="R157" s="6"/>
      <c r="S157" s="6"/>
    </row>
    <row r="158" spans="1:19" ht="63.75" customHeight="1" x14ac:dyDescent="0.25">
      <c r="A158" s="68" t="s">
        <v>190</v>
      </c>
      <c r="B158" s="150" t="s">
        <v>90</v>
      </c>
      <c r="C158" s="198"/>
      <c r="D158" s="140">
        <v>2022</v>
      </c>
      <c r="E158" s="150" t="s">
        <v>11</v>
      </c>
      <c r="F158" s="30"/>
      <c r="G158" s="30"/>
      <c r="H158" s="30">
        <v>390</v>
      </c>
      <c r="I158" s="30"/>
      <c r="J158" s="31"/>
      <c r="K158" s="31"/>
      <c r="L158" s="108"/>
      <c r="M158" s="30"/>
      <c r="N158" s="30"/>
      <c r="O158" s="6"/>
      <c r="P158" s="6"/>
      <c r="Q158" s="6"/>
      <c r="R158" s="6"/>
      <c r="S158" s="6"/>
    </row>
    <row r="159" spans="1:19" ht="30.75" customHeight="1" x14ac:dyDescent="0.25">
      <c r="A159" s="215" t="s">
        <v>191</v>
      </c>
      <c r="B159" s="203" t="s">
        <v>91</v>
      </c>
      <c r="C159" s="198"/>
      <c r="D159" s="245">
        <v>2021</v>
      </c>
      <c r="E159" s="150" t="s">
        <v>29</v>
      </c>
      <c r="F159" s="30"/>
      <c r="G159" s="30">
        <v>11698.7</v>
      </c>
      <c r="H159" s="30"/>
      <c r="I159" s="30"/>
      <c r="J159" s="31"/>
      <c r="K159" s="31"/>
      <c r="L159" s="108"/>
      <c r="M159" s="30"/>
      <c r="N159" s="30"/>
      <c r="O159" s="6"/>
      <c r="P159" s="6"/>
      <c r="Q159" s="6"/>
      <c r="R159" s="6"/>
      <c r="S159" s="6"/>
    </row>
    <row r="160" spans="1:19" ht="26.25" customHeight="1" x14ac:dyDescent="0.25">
      <c r="A160" s="216"/>
      <c r="B160" s="205"/>
      <c r="C160" s="198"/>
      <c r="D160" s="245"/>
      <c r="E160" s="150" t="s">
        <v>11</v>
      </c>
      <c r="F160" s="30"/>
      <c r="G160" s="30">
        <v>361.81</v>
      </c>
      <c r="H160" s="30"/>
      <c r="I160" s="30"/>
      <c r="J160" s="31"/>
      <c r="K160" s="31"/>
      <c r="L160" s="108"/>
      <c r="M160" s="30"/>
      <c r="N160" s="30"/>
      <c r="O160" s="6"/>
      <c r="P160" s="6"/>
      <c r="Q160" s="6"/>
      <c r="R160" s="6"/>
      <c r="S160" s="6"/>
    </row>
    <row r="161" spans="1:19" ht="20.25" customHeight="1" x14ac:dyDescent="0.25">
      <c r="A161" s="242" t="s">
        <v>4</v>
      </c>
      <c r="B161" s="243"/>
      <c r="C161" s="243"/>
      <c r="D161" s="244"/>
      <c r="E161" s="150"/>
      <c r="F161" s="26">
        <f>F162+F163+F164+F165</f>
        <v>265116.77400000003</v>
      </c>
      <c r="G161" s="26">
        <f t="shared" ref="G161:N161" si="15">G162+G163+G164+G165</f>
        <v>340172.38</v>
      </c>
      <c r="H161" s="26">
        <f t="shared" si="15"/>
        <v>435676.71</v>
      </c>
      <c r="I161" s="26">
        <f t="shared" si="15"/>
        <v>374492.52</v>
      </c>
      <c r="J161" s="27">
        <f t="shared" si="15"/>
        <v>457614.89999999997</v>
      </c>
      <c r="K161" s="27">
        <f t="shared" si="15"/>
        <v>444764.91</v>
      </c>
      <c r="L161" s="107">
        <f t="shared" si="15"/>
        <v>457196.44</v>
      </c>
      <c r="M161" s="26">
        <f t="shared" si="15"/>
        <v>450603.95999999996</v>
      </c>
      <c r="N161" s="26">
        <f t="shared" si="15"/>
        <v>457587.26</v>
      </c>
      <c r="O161" s="6"/>
      <c r="P161" s="6"/>
      <c r="Q161" s="6"/>
      <c r="R161" s="6"/>
      <c r="S161" s="6"/>
    </row>
    <row r="162" spans="1:19" ht="20.25" customHeight="1" x14ac:dyDescent="0.25">
      <c r="A162" s="242" t="s">
        <v>24</v>
      </c>
      <c r="B162" s="243"/>
      <c r="C162" s="243"/>
      <c r="D162" s="244"/>
      <c r="E162" s="150"/>
      <c r="F162" s="26">
        <f>F159+F100+F89+F84+F78</f>
        <v>10634.82</v>
      </c>
      <c r="G162" s="26">
        <f>G159+G100+G89+G84+G78</f>
        <v>43162.21</v>
      </c>
      <c r="H162" s="26">
        <f>H159+H100+H89+H84+H78</f>
        <v>121102.79000000001</v>
      </c>
      <c r="I162" s="26">
        <f>I159+I100+I89+I84+I78</f>
        <v>39349.160000000003</v>
      </c>
      <c r="J162" s="27">
        <f>J159+J100+J89+J84+J78</f>
        <v>55695.199999999997</v>
      </c>
      <c r="K162" s="27">
        <f>K159+K100+K89+K84+K78+K79</f>
        <v>55508.060000000005</v>
      </c>
      <c r="L162" s="27">
        <f>L159+L100+L89+L84+L78+L79</f>
        <v>59979.199999999997</v>
      </c>
      <c r="M162" s="27">
        <f>M159+M100+M89+M84+M78+M79</f>
        <v>57435.799999999996</v>
      </c>
      <c r="N162" s="27">
        <f>N159+N100+N89+N84+N78+N79</f>
        <v>56934.299999999996</v>
      </c>
      <c r="O162" s="6"/>
      <c r="P162" s="6"/>
      <c r="Q162" s="6"/>
      <c r="R162" s="6"/>
      <c r="S162" s="6"/>
    </row>
    <row r="163" spans="1:19" ht="20.25" customHeight="1" x14ac:dyDescent="0.25">
      <c r="A163" s="242" t="s">
        <v>25</v>
      </c>
      <c r="B163" s="243"/>
      <c r="C163" s="243"/>
      <c r="D163" s="244"/>
      <c r="E163" s="150"/>
      <c r="F163" s="26">
        <f>F156+F102+F98+F92+F87+F85+F83+F82+F74+F72+F70+F69+F94</f>
        <v>232577.57</v>
      </c>
      <c r="G163" s="26">
        <f>G156+G102+G98+G92+G87+G85+G83+G82+G74+G72+G70+G69+G94</f>
        <v>257652.18</v>
      </c>
      <c r="H163" s="26">
        <f>H156+H102+H98+H92+H87+H85+H83+H82+H74+H72+H70+H69+H94</f>
        <v>277074.39</v>
      </c>
      <c r="I163" s="26">
        <f>I156+I102+I98+I92+I87+I85+I83+I82+I74+I72+I70+I69+I94+I76</f>
        <v>292016.08</v>
      </c>
      <c r="J163" s="26">
        <f>J156+J102+J98+J92+J87+J85+J83+J82+J74+J72+J70+J69+J94+J76</f>
        <v>329543.44999999995</v>
      </c>
      <c r="K163" s="26">
        <f>K156+K102+K98+K92+K87+K85+K83+K82+K74+K72+K70+K69+K94+K76+K80</f>
        <v>328874.96999999997</v>
      </c>
      <c r="L163" s="26">
        <f>L156+L102+L98+L92+L87+L85+L83+L82+L74+L72+L70+L69+L94+L76+L80</f>
        <v>327039.75</v>
      </c>
      <c r="M163" s="26">
        <f>M156+M102+M98+M92+M87+M85+M83+M82+M74+M72+M70+M69+M94+M76+M80</f>
        <v>324429.05</v>
      </c>
      <c r="N163" s="26">
        <f>N156+N102+N98+N92+N87+N85+N83+N82+N74+N72+N70+N69+N94+N76+N80</f>
        <v>324429.05</v>
      </c>
      <c r="O163" s="6"/>
      <c r="P163" s="6"/>
      <c r="Q163" s="6"/>
      <c r="R163" s="6"/>
      <c r="S163" s="6"/>
    </row>
    <row r="164" spans="1:19" ht="20.25" customHeight="1" x14ac:dyDescent="0.25">
      <c r="A164" s="242" t="s">
        <v>92</v>
      </c>
      <c r="B164" s="243"/>
      <c r="C164" s="243"/>
      <c r="D164" s="244"/>
      <c r="E164" s="150"/>
      <c r="F164" s="26">
        <f t="shared" ref="F164:N164" si="16">F160+F158+F157+F151+F129+F128+F119+F105+F103+F101+F99+F97+F96+F93+F91+F90+F88+F86+F77+F75+F73+F71+F95</f>
        <v>21904.384000000002</v>
      </c>
      <c r="G164" s="26">
        <f t="shared" si="16"/>
        <v>39357.99</v>
      </c>
      <c r="H164" s="26">
        <f t="shared" si="16"/>
        <v>37499.529999999992</v>
      </c>
      <c r="I164" s="26">
        <f t="shared" si="16"/>
        <v>43127.28</v>
      </c>
      <c r="J164" s="27">
        <f t="shared" si="16"/>
        <v>72376.25</v>
      </c>
      <c r="K164" s="27">
        <f>K160+K158+K157+K151+K129+K128+K119+K105+K103+K101+K99+K97+K96+K93+K91+K90+K88+K86+K77+K75+K73+K71+K95</f>
        <v>60381.88</v>
      </c>
      <c r="L164" s="107">
        <f t="shared" si="16"/>
        <v>70177.490000000005</v>
      </c>
      <c r="M164" s="26">
        <f t="shared" si="16"/>
        <v>68739.11</v>
      </c>
      <c r="N164" s="26">
        <f t="shared" si="16"/>
        <v>76223.91</v>
      </c>
      <c r="O164" s="6"/>
      <c r="P164" s="6"/>
      <c r="Q164" s="6"/>
      <c r="R164" s="6"/>
      <c r="S164" s="6"/>
    </row>
    <row r="165" spans="1:19" ht="20.25" customHeight="1" x14ac:dyDescent="0.25">
      <c r="A165" s="242" t="s">
        <v>161</v>
      </c>
      <c r="B165" s="243"/>
      <c r="C165" s="243"/>
      <c r="D165" s="244"/>
      <c r="E165" s="150"/>
      <c r="F165" s="26">
        <v>0</v>
      </c>
      <c r="G165" s="26">
        <v>0</v>
      </c>
      <c r="H165" s="26">
        <v>0</v>
      </c>
      <c r="I165" s="26">
        <v>0</v>
      </c>
      <c r="J165" s="27">
        <v>0</v>
      </c>
      <c r="K165" s="27">
        <v>0</v>
      </c>
      <c r="L165" s="107">
        <v>0</v>
      </c>
      <c r="M165" s="26">
        <v>0</v>
      </c>
      <c r="N165" s="26">
        <v>0</v>
      </c>
      <c r="O165" s="6"/>
      <c r="P165" s="6"/>
      <c r="Q165" s="6"/>
      <c r="R165" s="6"/>
      <c r="S165" s="6"/>
    </row>
    <row r="166" spans="1:19" x14ac:dyDescent="0.25">
      <c r="A166" s="69"/>
      <c r="B166" s="69"/>
      <c r="C166" s="69"/>
      <c r="D166" s="69"/>
      <c r="E166" s="70"/>
      <c r="F166" s="71"/>
      <c r="G166" s="71"/>
      <c r="H166" s="71"/>
      <c r="I166" s="71"/>
      <c r="J166" s="72"/>
      <c r="K166" s="72"/>
      <c r="L166" s="115"/>
      <c r="M166" s="71"/>
      <c r="N166" s="71"/>
      <c r="O166" s="6"/>
      <c r="P166" s="6"/>
      <c r="Q166" s="6"/>
      <c r="R166" s="6"/>
      <c r="S166" s="6"/>
    </row>
    <row r="167" spans="1:19" x14ac:dyDescent="0.25">
      <c r="A167" s="69"/>
      <c r="B167" s="69"/>
      <c r="C167" s="69"/>
      <c r="D167" s="69"/>
      <c r="E167" s="70"/>
      <c r="F167" s="71"/>
      <c r="G167" s="71"/>
      <c r="H167" s="71"/>
      <c r="I167" s="71"/>
      <c r="J167" s="72"/>
      <c r="K167" s="72"/>
      <c r="L167" s="115"/>
      <c r="M167" s="71"/>
      <c r="N167" s="71"/>
      <c r="O167" s="6"/>
      <c r="P167" s="6"/>
      <c r="Q167" s="6"/>
      <c r="R167" s="6"/>
      <c r="S167" s="6"/>
    </row>
    <row r="168" spans="1:19" ht="26.25" customHeight="1" x14ac:dyDescent="0.25">
      <c r="A168" s="262" t="s">
        <v>274</v>
      </c>
      <c r="B168" s="262"/>
      <c r="C168" s="262"/>
      <c r="D168" s="262"/>
      <c r="E168" s="262"/>
      <c r="F168" s="262"/>
      <c r="G168" s="262"/>
      <c r="H168" s="262"/>
      <c r="I168" s="262"/>
      <c r="J168" s="262"/>
      <c r="K168" s="262"/>
      <c r="L168" s="262"/>
      <c r="M168" s="262"/>
      <c r="N168" s="262"/>
      <c r="O168" s="12"/>
      <c r="P168" s="12"/>
      <c r="Q168" s="12"/>
      <c r="R168" s="12"/>
      <c r="S168" s="6"/>
    </row>
    <row r="169" spans="1:19" ht="26.25" customHeight="1" x14ac:dyDescent="0.25">
      <c r="A169" s="138"/>
      <c r="B169" s="197" t="s">
        <v>297</v>
      </c>
      <c r="C169" s="197"/>
      <c r="D169" s="248" t="s">
        <v>303</v>
      </c>
      <c r="E169" s="248"/>
      <c r="F169" s="248"/>
      <c r="G169" s="248"/>
      <c r="H169" s="248"/>
      <c r="I169" s="248"/>
      <c r="J169" s="248"/>
      <c r="K169" s="248"/>
      <c r="L169" s="248"/>
      <c r="M169" s="248"/>
      <c r="N169" s="248"/>
      <c r="O169" s="11"/>
      <c r="P169" s="12"/>
      <c r="Q169" s="12"/>
      <c r="R169" s="12"/>
      <c r="S169" s="6"/>
    </row>
    <row r="170" spans="1:19" ht="26.25" customHeight="1" x14ac:dyDescent="0.25">
      <c r="A170" s="138"/>
      <c r="B170" s="197" t="s">
        <v>299</v>
      </c>
      <c r="C170" s="197"/>
      <c r="D170" s="248" t="s">
        <v>304</v>
      </c>
      <c r="E170" s="248"/>
      <c r="F170" s="248"/>
      <c r="G170" s="248"/>
      <c r="H170" s="248"/>
      <c r="I170" s="248"/>
      <c r="J170" s="248"/>
      <c r="K170" s="248"/>
      <c r="L170" s="248"/>
      <c r="M170" s="248"/>
      <c r="N170" s="248"/>
      <c r="O170" s="11"/>
      <c r="P170" s="12"/>
      <c r="Q170" s="12"/>
      <c r="R170" s="12"/>
      <c r="S170" s="6"/>
    </row>
    <row r="171" spans="1:19" ht="53.25" customHeight="1" x14ac:dyDescent="0.25">
      <c r="A171" s="198" t="s">
        <v>27</v>
      </c>
      <c r="B171" s="198" t="s">
        <v>0</v>
      </c>
      <c r="C171" s="198" t="s">
        <v>1</v>
      </c>
      <c r="D171" s="198" t="s">
        <v>2</v>
      </c>
      <c r="E171" s="198" t="s">
        <v>3</v>
      </c>
      <c r="F171" s="198" t="s">
        <v>288</v>
      </c>
      <c r="G171" s="198"/>
      <c r="H171" s="198"/>
      <c r="I171" s="198"/>
      <c r="J171" s="198"/>
      <c r="K171" s="198"/>
      <c r="L171" s="198"/>
      <c r="M171" s="198"/>
      <c r="N171" s="198"/>
      <c r="O171" s="6"/>
      <c r="P171" s="6"/>
      <c r="Q171" s="6"/>
      <c r="R171" s="6"/>
      <c r="S171" s="6"/>
    </row>
    <row r="172" spans="1:19" ht="24" customHeight="1" x14ac:dyDescent="0.25">
      <c r="A172" s="198"/>
      <c r="B172" s="198"/>
      <c r="C172" s="198"/>
      <c r="D172" s="198"/>
      <c r="E172" s="198"/>
      <c r="F172" s="140">
        <v>2020</v>
      </c>
      <c r="G172" s="140">
        <v>2021</v>
      </c>
      <c r="H172" s="140">
        <v>2022</v>
      </c>
      <c r="I172" s="140">
        <v>2023</v>
      </c>
      <c r="J172" s="238">
        <v>2024</v>
      </c>
      <c r="K172" s="238"/>
      <c r="L172" s="116">
        <v>2025</v>
      </c>
      <c r="M172" s="140">
        <v>2026</v>
      </c>
      <c r="N172" s="140">
        <v>2027</v>
      </c>
    </row>
    <row r="173" spans="1:19" ht="39" customHeight="1" x14ac:dyDescent="0.25">
      <c r="A173" s="217">
        <v>3</v>
      </c>
      <c r="B173" s="204" t="s">
        <v>93</v>
      </c>
      <c r="C173" s="205" t="s">
        <v>275</v>
      </c>
      <c r="D173" s="205" t="s">
        <v>326</v>
      </c>
      <c r="E173" s="130"/>
      <c r="F173" s="136" t="s">
        <v>162</v>
      </c>
      <c r="G173" s="136" t="s">
        <v>162</v>
      </c>
      <c r="H173" s="136" t="s">
        <v>162</v>
      </c>
      <c r="I173" s="136" t="s">
        <v>162</v>
      </c>
      <c r="J173" s="131" t="s">
        <v>160</v>
      </c>
      <c r="K173" s="131" t="s">
        <v>6</v>
      </c>
      <c r="L173" s="132" t="s">
        <v>160</v>
      </c>
      <c r="M173" s="136" t="s">
        <v>160</v>
      </c>
      <c r="N173" s="140" t="s">
        <v>160</v>
      </c>
      <c r="O173" s="187" t="s">
        <v>343</v>
      </c>
    </row>
    <row r="174" spans="1:19" ht="39" customHeight="1" x14ac:dyDescent="0.25">
      <c r="A174" s="217"/>
      <c r="B174" s="204"/>
      <c r="C174" s="198"/>
      <c r="D174" s="198"/>
      <c r="E174" s="61" t="s">
        <v>159</v>
      </c>
      <c r="F174" s="42">
        <f>F175+F176+F177</f>
        <v>67365.149999999994</v>
      </c>
      <c r="G174" s="42">
        <f t="shared" ref="G174:N174" si="17">G175+G176+G177</f>
        <v>71934.28</v>
      </c>
      <c r="H174" s="42">
        <f t="shared" si="17"/>
        <v>82223.59</v>
      </c>
      <c r="I174" s="42">
        <f t="shared" si="17"/>
        <v>85702.28</v>
      </c>
      <c r="J174" s="43">
        <f t="shared" si="17"/>
        <v>114308.63999999998</v>
      </c>
      <c r="K174" s="43">
        <f t="shared" si="17"/>
        <v>108092.87</v>
      </c>
      <c r="L174" s="110">
        <f t="shared" si="17"/>
        <v>112766.56999999999</v>
      </c>
      <c r="M174" s="42">
        <f t="shared" si="17"/>
        <v>111898.17</v>
      </c>
      <c r="N174" s="42">
        <f t="shared" si="17"/>
        <v>113328.35</v>
      </c>
      <c r="O174">
        <v>27.5</v>
      </c>
    </row>
    <row r="175" spans="1:19" ht="39" customHeight="1" x14ac:dyDescent="0.25">
      <c r="A175" s="217"/>
      <c r="B175" s="204"/>
      <c r="C175" s="198"/>
      <c r="D175" s="198"/>
      <c r="E175" s="61" t="s">
        <v>10</v>
      </c>
      <c r="F175" s="42">
        <f>F196</f>
        <v>30779.18</v>
      </c>
      <c r="G175" s="42">
        <f t="shared" ref="G175:N177" si="18">G196</f>
        <v>31640.240000000002</v>
      </c>
      <c r="H175" s="42">
        <f t="shared" si="18"/>
        <v>37195.54</v>
      </c>
      <c r="I175" s="42">
        <f t="shared" si="18"/>
        <v>41688.04</v>
      </c>
      <c r="J175" s="43">
        <f t="shared" si="18"/>
        <v>54288.959999999999</v>
      </c>
      <c r="K175" s="43">
        <f t="shared" si="18"/>
        <v>53880.25</v>
      </c>
      <c r="L175" s="110">
        <f t="shared" si="18"/>
        <v>22809.7</v>
      </c>
      <c r="M175" s="42">
        <f t="shared" si="18"/>
        <v>22809.7</v>
      </c>
      <c r="N175" s="42">
        <f t="shared" si="18"/>
        <v>22809.7</v>
      </c>
    </row>
    <row r="176" spans="1:19" ht="39" customHeight="1" x14ac:dyDescent="0.25">
      <c r="A176" s="217"/>
      <c r="B176" s="204"/>
      <c r="C176" s="198"/>
      <c r="D176" s="198"/>
      <c r="E176" s="61" t="s">
        <v>11</v>
      </c>
      <c r="F176" s="42">
        <f>F197</f>
        <v>36585.97</v>
      </c>
      <c r="G176" s="42">
        <f t="shared" si="18"/>
        <v>40294.04</v>
      </c>
      <c r="H176" s="42">
        <f t="shared" si="18"/>
        <v>45028.05</v>
      </c>
      <c r="I176" s="42">
        <f t="shared" si="18"/>
        <v>44014.239999999998</v>
      </c>
      <c r="J176" s="43">
        <f t="shared" si="18"/>
        <v>60019.679999999993</v>
      </c>
      <c r="K176" s="43">
        <f t="shared" si="18"/>
        <v>54212.62</v>
      </c>
      <c r="L176" s="110">
        <f t="shared" si="18"/>
        <v>89956.87</v>
      </c>
      <c r="M176" s="42">
        <f t="shared" si="18"/>
        <v>89088.47</v>
      </c>
      <c r="N176" s="42">
        <f t="shared" si="18"/>
        <v>90518.650000000009</v>
      </c>
    </row>
    <row r="177" spans="1:15" ht="28.5" customHeight="1" x14ac:dyDescent="0.25">
      <c r="A177" s="216"/>
      <c r="B177" s="205"/>
      <c r="C177" s="198"/>
      <c r="D177" s="198"/>
      <c r="E177" s="61" t="s">
        <v>262</v>
      </c>
      <c r="F177" s="26">
        <f>F198</f>
        <v>0</v>
      </c>
      <c r="G177" s="26">
        <f t="shared" si="18"/>
        <v>0</v>
      </c>
      <c r="H177" s="26">
        <f t="shared" si="18"/>
        <v>0</v>
      </c>
      <c r="I177" s="26">
        <f t="shared" si="18"/>
        <v>0</v>
      </c>
      <c r="J177" s="27">
        <f>J198</f>
        <v>0</v>
      </c>
      <c r="K177" s="27">
        <f>K198</f>
        <v>0</v>
      </c>
      <c r="L177" s="107">
        <f t="shared" si="18"/>
        <v>0</v>
      </c>
      <c r="M177" s="26">
        <f t="shared" si="18"/>
        <v>0</v>
      </c>
      <c r="N177" s="26">
        <f t="shared" si="18"/>
        <v>0</v>
      </c>
    </row>
    <row r="178" spans="1:15" ht="54.75" customHeight="1" x14ac:dyDescent="0.25">
      <c r="A178" s="60"/>
      <c r="B178" s="150" t="s">
        <v>94</v>
      </c>
      <c r="C178" s="198"/>
      <c r="D178" s="198"/>
      <c r="E178" s="201"/>
      <c r="F178" s="30">
        <f>F179+F190</f>
        <v>67365.149999999994</v>
      </c>
      <c r="G178" s="30">
        <f t="shared" ref="G178:N178" si="19">G179+G190</f>
        <v>71934.28</v>
      </c>
      <c r="H178" s="30">
        <f t="shared" si="19"/>
        <v>82223.59</v>
      </c>
      <c r="I178" s="30">
        <f t="shared" si="19"/>
        <v>85702.28</v>
      </c>
      <c r="J178" s="31">
        <f t="shared" si="19"/>
        <v>83210.59</v>
      </c>
      <c r="K178" s="31">
        <f t="shared" si="19"/>
        <v>76994.819999999992</v>
      </c>
      <c r="L178" s="108">
        <f t="shared" si="19"/>
        <v>112766.56999999999</v>
      </c>
      <c r="M178" s="30">
        <f t="shared" si="19"/>
        <v>111898.17</v>
      </c>
      <c r="N178" s="30">
        <f t="shared" si="19"/>
        <v>113328.35</v>
      </c>
    </row>
    <row r="179" spans="1:15" ht="95.25" customHeight="1" x14ac:dyDescent="0.25">
      <c r="A179" s="60" t="s">
        <v>192</v>
      </c>
      <c r="B179" s="150" t="s">
        <v>31</v>
      </c>
      <c r="C179" s="198"/>
      <c r="D179" s="198"/>
      <c r="E179" s="202"/>
      <c r="F179" s="30">
        <f>F180+F181+F182+F183+F184+F186+F187+F188+F189</f>
        <v>65866.01999999999</v>
      </c>
      <c r="G179" s="30">
        <f t="shared" ref="G179:N179" si="20">G180+G181+G182+G183+G184+G186+G187+G188+G189</f>
        <v>70745.37</v>
      </c>
      <c r="H179" s="30">
        <f t="shared" si="20"/>
        <v>79556</v>
      </c>
      <c r="I179" s="30">
        <f>I180+I181+I182+I183+I184+I186+I187+I188+I189+I185</f>
        <v>82831.98</v>
      </c>
      <c r="J179" s="31">
        <f t="shared" si="20"/>
        <v>72846.64</v>
      </c>
      <c r="K179" s="31">
        <f t="shared" si="20"/>
        <v>67841.23</v>
      </c>
      <c r="L179" s="108">
        <f t="shared" si="20"/>
        <v>109313.84</v>
      </c>
      <c r="M179" s="30">
        <f t="shared" si="20"/>
        <v>109313.83</v>
      </c>
      <c r="N179" s="30">
        <f t="shared" si="20"/>
        <v>109313.83</v>
      </c>
    </row>
    <row r="180" spans="1:15" ht="39.75" customHeight="1" x14ac:dyDescent="0.25">
      <c r="A180" s="215" t="s">
        <v>194</v>
      </c>
      <c r="B180" s="203" t="s">
        <v>95</v>
      </c>
      <c r="C180" s="198" t="s">
        <v>322</v>
      </c>
      <c r="D180" s="198" t="s">
        <v>326</v>
      </c>
      <c r="E180" s="147" t="s">
        <v>10</v>
      </c>
      <c r="F180" s="37">
        <v>17646.28</v>
      </c>
      <c r="G180" s="37">
        <v>18609.830000000002</v>
      </c>
      <c r="H180" s="37">
        <v>21496.400000000001</v>
      </c>
      <c r="I180" s="37">
        <v>22159.8</v>
      </c>
      <c r="J180" s="38">
        <v>23190.91</v>
      </c>
      <c r="K180" s="38">
        <v>22782.2</v>
      </c>
      <c r="L180" s="109">
        <v>22809.7</v>
      </c>
      <c r="M180" s="37">
        <v>22809.7</v>
      </c>
      <c r="N180" s="37">
        <v>22809.7</v>
      </c>
      <c r="O180">
        <v>27.5</v>
      </c>
    </row>
    <row r="181" spans="1:15" ht="21" customHeight="1" x14ac:dyDescent="0.25">
      <c r="A181" s="216"/>
      <c r="B181" s="205"/>
      <c r="C181" s="198"/>
      <c r="D181" s="198"/>
      <c r="E181" s="147" t="s">
        <v>11</v>
      </c>
      <c r="F181" s="37">
        <v>18366.53</v>
      </c>
      <c r="G181" s="37">
        <v>19370.650000000001</v>
      </c>
      <c r="H181" s="37">
        <v>22373.9</v>
      </c>
      <c r="I181" s="37">
        <v>23064.3</v>
      </c>
      <c r="J181" s="38">
        <v>24137.48</v>
      </c>
      <c r="K181" s="38">
        <v>23712.080000000002</v>
      </c>
      <c r="L181" s="109">
        <v>23712.080000000002</v>
      </c>
      <c r="M181" s="37">
        <v>23712.080000000002</v>
      </c>
      <c r="N181" s="37">
        <v>23712.080000000002</v>
      </c>
    </row>
    <row r="182" spans="1:15" ht="36" customHeight="1" x14ac:dyDescent="0.25">
      <c r="A182" s="215" t="s">
        <v>195</v>
      </c>
      <c r="B182" s="203" t="s">
        <v>34</v>
      </c>
      <c r="C182" s="198" t="s">
        <v>275</v>
      </c>
      <c r="D182" s="198"/>
      <c r="E182" s="147" t="s">
        <v>10</v>
      </c>
      <c r="F182" s="37">
        <v>12114.92</v>
      </c>
      <c r="G182" s="37">
        <v>13030.41</v>
      </c>
      <c r="H182" s="37">
        <v>15420.7</v>
      </c>
      <c r="I182" s="37">
        <v>0</v>
      </c>
      <c r="J182" s="38">
        <v>0</v>
      </c>
      <c r="K182" s="38">
        <v>0</v>
      </c>
      <c r="L182" s="109">
        <v>0</v>
      </c>
      <c r="M182" s="37">
        <v>0</v>
      </c>
      <c r="N182" s="37">
        <v>0</v>
      </c>
    </row>
    <row r="183" spans="1:15" ht="18.75" customHeight="1" x14ac:dyDescent="0.25">
      <c r="A183" s="216"/>
      <c r="B183" s="205"/>
      <c r="C183" s="198"/>
      <c r="D183" s="140" t="s">
        <v>328</v>
      </c>
      <c r="E183" s="147" t="s">
        <v>11</v>
      </c>
      <c r="F183" s="37"/>
      <c r="G183" s="37">
        <v>403</v>
      </c>
      <c r="H183" s="37">
        <v>476.93</v>
      </c>
      <c r="I183" s="37">
        <v>0</v>
      </c>
      <c r="J183" s="38">
        <v>0</v>
      </c>
      <c r="K183" s="38">
        <v>0</v>
      </c>
      <c r="L183" s="109">
        <v>0</v>
      </c>
      <c r="M183" s="37">
        <v>0</v>
      </c>
      <c r="N183" s="37">
        <v>0</v>
      </c>
    </row>
    <row r="184" spans="1:15" ht="25.5" customHeight="1" x14ac:dyDescent="0.25">
      <c r="A184" s="215" t="s">
        <v>196</v>
      </c>
      <c r="B184" s="203" t="s">
        <v>290</v>
      </c>
      <c r="C184" s="198"/>
      <c r="D184" s="203" t="s">
        <v>326</v>
      </c>
      <c r="E184" s="147" t="s">
        <v>11</v>
      </c>
      <c r="F184" s="30">
        <v>16688.88</v>
      </c>
      <c r="G184" s="30">
        <v>19331.48</v>
      </c>
      <c r="H184" s="30">
        <v>19501.37</v>
      </c>
      <c r="I184" s="37">
        <v>18079.64</v>
      </c>
      <c r="J184" s="31">
        <v>25518.25</v>
      </c>
      <c r="K184" s="31">
        <v>21346.95</v>
      </c>
      <c r="L184" s="108">
        <v>62792.06</v>
      </c>
      <c r="M184" s="108">
        <v>62792.05</v>
      </c>
      <c r="N184" s="108">
        <v>62792.05</v>
      </c>
    </row>
    <row r="185" spans="1:15" ht="21" customHeight="1" x14ac:dyDescent="0.25">
      <c r="A185" s="216"/>
      <c r="B185" s="205"/>
      <c r="C185" s="198"/>
      <c r="D185" s="205"/>
      <c r="E185" s="147" t="s">
        <v>10</v>
      </c>
      <c r="F185" s="30">
        <v>0</v>
      </c>
      <c r="G185" s="30">
        <v>0</v>
      </c>
      <c r="H185" s="30">
        <v>0</v>
      </c>
      <c r="I185" s="37">
        <v>19528.240000000002</v>
      </c>
      <c r="J185" s="31">
        <v>31098.05</v>
      </c>
      <c r="K185" s="31">
        <v>31098.05</v>
      </c>
      <c r="L185" s="108">
        <v>0</v>
      </c>
      <c r="M185" s="30">
        <v>0</v>
      </c>
      <c r="N185" s="30">
        <v>0</v>
      </c>
    </row>
    <row r="186" spans="1:15" ht="29.25" customHeight="1" x14ac:dyDescent="0.25">
      <c r="A186" s="215" t="s">
        <v>197</v>
      </c>
      <c r="B186" s="203" t="s">
        <v>96</v>
      </c>
      <c r="C186" s="198"/>
      <c r="D186" s="198">
        <v>2019</v>
      </c>
      <c r="E186" s="147" t="s">
        <v>10</v>
      </c>
      <c r="F186" s="37"/>
      <c r="G186" s="37"/>
      <c r="H186" s="37"/>
      <c r="I186" s="37"/>
      <c r="J186" s="38"/>
      <c r="K186" s="38"/>
      <c r="L186" s="109"/>
      <c r="M186" s="37"/>
      <c r="N186" s="37"/>
    </row>
    <row r="187" spans="1:15" ht="28.5" customHeight="1" x14ac:dyDescent="0.25">
      <c r="A187" s="216"/>
      <c r="B187" s="205"/>
      <c r="C187" s="198"/>
      <c r="D187" s="198"/>
      <c r="E187" s="147" t="s">
        <v>11</v>
      </c>
      <c r="F187" s="37"/>
      <c r="G187" s="37"/>
      <c r="H187" s="37"/>
      <c r="I187" s="37"/>
      <c r="J187" s="38"/>
      <c r="K187" s="38"/>
      <c r="L187" s="109"/>
      <c r="M187" s="37"/>
      <c r="N187" s="37"/>
    </row>
    <row r="188" spans="1:15" ht="52.5" customHeight="1" x14ac:dyDescent="0.25">
      <c r="A188" s="215" t="s">
        <v>198</v>
      </c>
      <c r="B188" s="203" t="s">
        <v>12</v>
      </c>
      <c r="C188" s="198"/>
      <c r="D188" s="198" t="s">
        <v>269</v>
      </c>
      <c r="E188" s="147" t="s">
        <v>10</v>
      </c>
      <c r="F188" s="37">
        <v>1017.98</v>
      </c>
      <c r="G188" s="37"/>
      <c r="H188" s="37">
        <v>278.44</v>
      </c>
      <c r="I188" s="37"/>
      <c r="J188" s="38"/>
      <c r="K188" s="38"/>
      <c r="L188" s="109"/>
      <c r="M188" s="37"/>
      <c r="N188" s="37"/>
    </row>
    <row r="189" spans="1:15" ht="24" customHeight="1" x14ac:dyDescent="0.25">
      <c r="A189" s="216"/>
      <c r="B189" s="205"/>
      <c r="C189" s="198"/>
      <c r="D189" s="198"/>
      <c r="E189" s="147" t="s">
        <v>11</v>
      </c>
      <c r="F189" s="37">
        <v>31.43</v>
      </c>
      <c r="G189" s="37"/>
      <c r="H189" s="37">
        <v>8.26</v>
      </c>
      <c r="I189" s="37"/>
      <c r="J189" s="38"/>
      <c r="K189" s="38"/>
      <c r="L189" s="109"/>
      <c r="M189" s="37"/>
      <c r="N189" s="37"/>
    </row>
    <row r="190" spans="1:15" ht="42" customHeight="1" x14ac:dyDescent="0.25">
      <c r="A190" s="60" t="s">
        <v>193</v>
      </c>
      <c r="B190" s="40" t="s">
        <v>14</v>
      </c>
      <c r="C190" s="198" t="s">
        <v>275</v>
      </c>
      <c r="D190" s="198" t="s">
        <v>260</v>
      </c>
      <c r="E190" s="67" t="s">
        <v>11</v>
      </c>
      <c r="F190" s="42">
        <f>F191+F192+F193</f>
        <v>1499.13</v>
      </c>
      <c r="G190" s="42">
        <f t="shared" ref="G190:N190" si="21">G191+G192+G193</f>
        <v>1188.9100000000001</v>
      </c>
      <c r="H190" s="42">
        <f t="shared" si="21"/>
        <v>2667.5899999999997</v>
      </c>
      <c r="I190" s="42">
        <f t="shared" si="21"/>
        <v>2870.2999999999997</v>
      </c>
      <c r="J190" s="43">
        <f t="shared" si="21"/>
        <v>10363.950000000001</v>
      </c>
      <c r="K190" s="43">
        <f t="shared" si="21"/>
        <v>9153.59</v>
      </c>
      <c r="L190" s="110">
        <f t="shared" si="21"/>
        <v>3452.73</v>
      </c>
      <c r="M190" s="42">
        <f t="shared" si="21"/>
        <v>2584.34</v>
      </c>
      <c r="N190" s="42">
        <f t="shared" si="21"/>
        <v>4014.5200000000004</v>
      </c>
    </row>
    <row r="191" spans="1:15" ht="23.25" customHeight="1" x14ac:dyDescent="0.25">
      <c r="A191" s="60" t="s">
        <v>199</v>
      </c>
      <c r="B191" s="150" t="s">
        <v>17</v>
      </c>
      <c r="C191" s="198"/>
      <c r="D191" s="198"/>
      <c r="E191" s="61" t="s">
        <v>11</v>
      </c>
      <c r="F191" s="37">
        <v>1396.2</v>
      </c>
      <c r="G191" s="37">
        <v>691.12</v>
      </c>
      <c r="H191" s="37">
        <v>2494.33</v>
      </c>
      <c r="I191" s="37">
        <v>2456.2399999999998</v>
      </c>
      <c r="J191" s="38">
        <v>8683.02</v>
      </c>
      <c r="K191" s="38">
        <v>8683.02</v>
      </c>
      <c r="L191" s="109">
        <v>1358.96</v>
      </c>
      <c r="M191" s="37">
        <v>1338.69</v>
      </c>
      <c r="N191" s="37">
        <v>1822.01</v>
      </c>
    </row>
    <row r="192" spans="1:15" ht="35.25" customHeight="1" x14ac:dyDescent="0.25">
      <c r="A192" s="60" t="s">
        <v>200</v>
      </c>
      <c r="B192" s="150" t="s">
        <v>42</v>
      </c>
      <c r="C192" s="198"/>
      <c r="D192" s="198"/>
      <c r="E192" s="61" t="s">
        <v>11</v>
      </c>
      <c r="F192" s="37">
        <v>102.93</v>
      </c>
      <c r="G192" s="37">
        <v>497.79</v>
      </c>
      <c r="H192" s="37">
        <v>162.74</v>
      </c>
      <c r="I192" s="37">
        <v>414.06</v>
      </c>
      <c r="J192" s="38">
        <v>1680.93</v>
      </c>
      <c r="K192" s="38">
        <v>470.57</v>
      </c>
      <c r="L192" s="109">
        <v>2093.77</v>
      </c>
      <c r="M192" s="37">
        <v>1245.6500000000001</v>
      </c>
      <c r="N192" s="37">
        <v>2192.5100000000002</v>
      </c>
    </row>
    <row r="193" spans="1:22" ht="30" customHeight="1" x14ac:dyDescent="0.25">
      <c r="A193" s="60" t="s">
        <v>201</v>
      </c>
      <c r="B193" s="150" t="s">
        <v>69</v>
      </c>
      <c r="C193" s="198"/>
      <c r="D193" s="140">
        <v>2022</v>
      </c>
      <c r="E193" s="61" t="s">
        <v>11</v>
      </c>
      <c r="F193" s="37"/>
      <c r="G193" s="37"/>
      <c r="H193" s="37">
        <v>10.52</v>
      </c>
      <c r="I193" s="37"/>
      <c r="J193" s="38"/>
      <c r="K193" s="38"/>
      <c r="L193" s="109"/>
      <c r="M193" s="37"/>
      <c r="N193" s="37"/>
    </row>
    <row r="194" spans="1:22" ht="23.25" customHeight="1" x14ac:dyDescent="0.25">
      <c r="A194" s="60"/>
      <c r="B194" s="242" t="s">
        <v>97</v>
      </c>
      <c r="C194" s="243"/>
      <c r="D194" s="244"/>
      <c r="E194" s="61"/>
      <c r="F194" s="42">
        <f>F195+F196+F197+F198</f>
        <v>67365.149999999994</v>
      </c>
      <c r="G194" s="42">
        <f t="shared" ref="G194:N194" si="22">G195+G196+G197+G198</f>
        <v>71934.28</v>
      </c>
      <c r="H194" s="42">
        <f t="shared" si="22"/>
        <v>82223.59</v>
      </c>
      <c r="I194" s="42">
        <f t="shared" si="22"/>
        <v>85702.28</v>
      </c>
      <c r="J194" s="43">
        <f>J195+J196+J197+J198</f>
        <v>114308.63999999998</v>
      </c>
      <c r="K194" s="43">
        <f>K195+K196+K197+K198</f>
        <v>108092.87</v>
      </c>
      <c r="L194" s="110">
        <f t="shared" si="22"/>
        <v>112766.56999999999</v>
      </c>
      <c r="M194" s="42">
        <f t="shared" si="22"/>
        <v>111898.17</v>
      </c>
      <c r="N194" s="42">
        <f t="shared" si="22"/>
        <v>113328.35</v>
      </c>
    </row>
    <row r="195" spans="1:22" ht="23.25" customHeight="1" x14ac:dyDescent="0.25">
      <c r="A195" s="60"/>
      <c r="B195" s="242" t="s">
        <v>24</v>
      </c>
      <c r="C195" s="243"/>
      <c r="D195" s="244"/>
      <c r="E195" s="61"/>
      <c r="F195" s="42">
        <v>0</v>
      </c>
      <c r="G195" s="42">
        <v>0</v>
      </c>
      <c r="H195" s="42"/>
      <c r="I195" s="42"/>
      <c r="J195" s="43">
        <v>0</v>
      </c>
      <c r="K195" s="43">
        <v>0</v>
      </c>
      <c r="L195" s="110"/>
      <c r="M195" s="42"/>
      <c r="N195" s="42"/>
    </row>
    <row r="196" spans="1:22" ht="23.25" customHeight="1" x14ac:dyDescent="0.25">
      <c r="A196" s="60"/>
      <c r="B196" s="242" t="s">
        <v>25</v>
      </c>
      <c r="C196" s="243"/>
      <c r="D196" s="244"/>
      <c r="E196" s="147"/>
      <c r="F196" s="42">
        <f>F188+F182+F180</f>
        <v>30779.18</v>
      </c>
      <c r="G196" s="42">
        <f>G188+G182+G180</f>
        <v>31640.240000000002</v>
      </c>
      <c r="H196" s="42">
        <f>H188+H182+H180</f>
        <v>37195.54</v>
      </c>
      <c r="I196" s="42">
        <f t="shared" ref="I196:N196" si="23">I188+I182+I180+I185</f>
        <v>41688.04</v>
      </c>
      <c r="J196" s="42">
        <f t="shared" si="23"/>
        <v>54288.959999999999</v>
      </c>
      <c r="K196" s="42">
        <f t="shared" si="23"/>
        <v>53880.25</v>
      </c>
      <c r="L196" s="110">
        <f t="shared" si="23"/>
        <v>22809.7</v>
      </c>
      <c r="M196" s="42">
        <f t="shared" si="23"/>
        <v>22809.7</v>
      </c>
      <c r="N196" s="42">
        <f t="shared" si="23"/>
        <v>22809.7</v>
      </c>
    </row>
    <row r="197" spans="1:22" ht="23.25" customHeight="1" x14ac:dyDescent="0.25">
      <c r="A197" s="60"/>
      <c r="B197" s="242" t="s">
        <v>26</v>
      </c>
      <c r="C197" s="243"/>
      <c r="D197" s="244"/>
      <c r="E197" s="150"/>
      <c r="F197" s="42">
        <f>F193+F192+F191+F189+F187+F184+F183+F181</f>
        <v>36585.97</v>
      </c>
      <c r="G197" s="42">
        <f t="shared" ref="G197:N197" si="24">G193+G192+G191+G189+G187+G184+G183+G181</f>
        <v>40294.04</v>
      </c>
      <c r="H197" s="42">
        <f t="shared" si="24"/>
        <v>45028.05</v>
      </c>
      <c r="I197" s="42">
        <f t="shared" si="24"/>
        <v>44014.239999999998</v>
      </c>
      <c r="J197" s="43">
        <f t="shared" si="24"/>
        <v>60019.679999999993</v>
      </c>
      <c r="K197" s="43">
        <f t="shared" si="24"/>
        <v>54212.62</v>
      </c>
      <c r="L197" s="110">
        <f t="shared" si="24"/>
        <v>89956.87</v>
      </c>
      <c r="M197" s="42">
        <f t="shared" si="24"/>
        <v>89088.47</v>
      </c>
      <c r="N197" s="42">
        <f t="shared" si="24"/>
        <v>90518.650000000009</v>
      </c>
    </row>
    <row r="198" spans="1:22" ht="23.25" customHeight="1" x14ac:dyDescent="0.25">
      <c r="A198" s="60"/>
      <c r="B198" s="242" t="s">
        <v>161</v>
      </c>
      <c r="C198" s="243"/>
      <c r="D198" s="244"/>
      <c r="E198" s="150"/>
      <c r="F198" s="42">
        <v>0</v>
      </c>
      <c r="G198" s="42">
        <v>0</v>
      </c>
      <c r="H198" s="42">
        <v>0</v>
      </c>
      <c r="I198" s="42">
        <v>0</v>
      </c>
      <c r="J198" s="43">
        <v>0</v>
      </c>
      <c r="K198" s="43">
        <v>0</v>
      </c>
      <c r="L198" s="110">
        <v>0</v>
      </c>
      <c r="M198" s="42">
        <v>0</v>
      </c>
      <c r="N198" s="42">
        <v>0</v>
      </c>
    </row>
    <row r="199" spans="1:22" x14ac:dyDescent="0.25">
      <c r="A199" s="74"/>
      <c r="B199" s="74"/>
      <c r="C199" s="74"/>
      <c r="D199" s="74"/>
      <c r="E199" s="74"/>
      <c r="F199" s="74"/>
      <c r="G199" s="74"/>
      <c r="H199" s="74"/>
      <c r="I199" s="74"/>
      <c r="J199" s="75">
        <f>J196+J197</f>
        <v>114308.63999999998</v>
      </c>
      <c r="K199" s="75"/>
      <c r="L199" s="117"/>
      <c r="M199" s="74"/>
      <c r="N199" s="74"/>
      <c r="O199" s="2"/>
      <c r="P199" s="2"/>
      <c r="Q199" s="2"/>
      <c r="R199" s="2"/>
    </row>
    <row r="200" spans="1:22" x14ac:dyDescent="0.25">
      <c r="A200" s="76"/>
      <c r="B200" s="17"/>
      <c r="C200" s="17"/>
      <c r="D200" s="17"/>
      <c r="E200" s="17"/>
      <c r="F200" s="17"/>
      <c r="G200" s="17"/>
      <c r="H200" s="17"/>
      <c r="I200" s="17"/>
      <c r="J200" s="18"/>
      <c r="K200" s="18"/>
      <c r="L200" s="104"/>
      <c r="M200" s="17"/>
      <c r="N200" s="17"/>
    </row>
    <row r="201" spans="1:22" x14ac:dyDescent="0.25">
      <c r="A201" s="76"/>
      <c r="B201" s="17"/>
      <c r="C201" s="17"/>
      <c r="D201" s="17"/>
      <c r="E201" s="17"/>
      <c r="F201" s="17"/>
      <c r="G201" s="17"/>
      <c r="H201" s="17"/>
      <c r="I201" s="17"/>
      <c r="J201" s="18"/>
      <c r="K201" s="18"/>
      <c r="L201" s="104"/>
      <c r="M201" s="17"/>
      <c r="N201" s="17"/>
      <c r="S201" s="6"/>
      <c r="T201" s="6"/>
      <c r="U201" s="6"/>
      <c r="V201" s="6"/>
    </row>
    <row r="202" spans="1:22" ht="22.5" customHeight="1" x14ac:dyDescent="0.25">
      <c r="A202" s="150"/>
      <c r="B202" s="246" t="s">
        <v>276</v>
      </c>
      <c r="C202" s="247"/>
      <c r="D202" s="247"/>
      <c r="E202" s="247"/>
      <c r="F202" s="247"/>
      <c r="G202" s="247"/>
      <c r="H202" s="247"/>
      <c r="I202" s="247"/>
      <c r="J202" s="247"/>
      <c r="K202" s="247"/>
      <c r="L202" s="247"/>
      <c r="M202" s="247"/>
      <c r="N202" s="247"/>
      <c r="O202" s="11"/>
      <c r="P202" s="11"/>
      <c r="Q202" s="11"/>
      <c r="R202" s="11"/>
      <c r="S202" s="11"/>
      <c r="T202" s="11"/>
      <c r="U202" s="6"/>
    </row>
    <row r="203" spans="1:22" ht="22.5" customHeight="1" x14ac:dyDescent="0.25">
      <c r="A203" s="90"/>
      <c r="B203" s="154" t="s">
        <v>297</v>
      </c>
      <c r="C203" s="248" t="s">
        <v>305</v>
      </c>
      <c r="D203" s="248"/>
      <c r="E203" s="248"/>
      <c r="F203" s="248"/>
      <c r="G203" s="248"/>
      <c r="H203" s="248"/>
      <c r="I203" s="248"/>
      <c r="J203" s="248"/>
      <c r="K203" s="248"/>
      <c r="L203" s="248"/>
      <c r="M203" s="248"/>
      <c r="N203" s="248"/>
      <c r="O203" s="11"/>
      <c r="P203" s="11"/>
      <c r="Q203" s="11"/>
      <c r="R203" s="11"/>
      <c r="S203" s="11"/>
      <c r="T203" s="11"/>
      <c r="U203" s="6"/>
    </row>
    <row r="204" spans="1:22" ht="22.5" customHeight="1" x14ac:dyDescent="0.25">
      <c r="A204" s="90"/>
      <c r="B204" s="154" t="s">
        <v>299</v>
      </c>
      <c r="C204" s="248" t="s">
        <v>306</v>
      </c>
      <c r="D204" s="248"/>
      <c r="E204" s="248"/>
      <c r="F204" s="248"/>
      <c r="G204" s="248"/>
      <c r="H204" s="248"/>
      <c r="I204" s="248"/>
      <c r="J204" s="248"/>
      <c r="K204" s="248"/>
      <c r="L204" s="248"/>
      <c r="M204" s="248"/>
      <c r="N204" s="248"/>
      <c r="O204" s="11"/>
      <c r="P204" s="11"/>
      <c r="Q204" s="11"/>
      <c r="R204" s="11"/>
      <c r="S204" s="11"/>
      <c r="T204" s="11"/>
      <c r="U204" s="6"/>
    </row>
    <row r="205" spans="1:22" ht="31.5" customHeight="1" x14ac:dyDescent="0.25">
      <c r="A205" s="203" t="s">
        <v>27</v>
      </c>
      <c r="B205" s="198" t="s">
        <v>0</v>
      </c>
      <c r="C205" s="198" t="s">
        <v>1</v>
      </c>
      <c r="D205" s="198" t="s">
        <v>2</v>
      </c>
      <c r="E205" s="198" t="s">
        <v>3</v>
      </c>
      <c r="F205" s="198" t="s">
        <v>288</v>
      </c>
      <c r="G205" s="198"/>
      <c r="H205" s="198"/>
      <c r="I205" s="198"/>
      <c r="J205" s="198"/>
      <c r="K205" s="198"/>
      <c r="L205" s="198"/>
      <c r="M205" s="198"/>
      <c r="N205" s="198"/>
      <c r="O205" s="11"/>
      <c r="P205" s="11"/>
      <c r="Q205" s="11"/>
      <c r="R205" s="6"/>
      <c r="S205" s="6"/>
      <c r="T205" s="6"/>
      <c r="U205" s="6"/>
    </row>
    <row r="206" spans="1:22" ht="18.75" customHeight="1" x14ac:dyDescent="0.25">
      <c r="A206" s="205"/>
      <c r="B206" s="198"/>
      <c r="C206" s="198"/>
      <c r="D206" s="198"/>
      <c r="E206" s="198"/>
      <c r="F206" s="140">
        <v>2020</v>
      </c>
      <c r="G206" s="140">
        <v>2021</v>
      </c>
      <c r="H206" s="140">
        <v>2022</v>
      </c>
      <c r="I206" s="140">
        <v>2023</v>
      </c>
      <c r="J206" s="238">
        <v>2024</v>
      </c>
      <c r="K206" s="238"/>
      <c r="L206" s="116">
        <v>2025</v>
      </c>
      <c r="M206" s="140">
        <v>2026</v>
      </c>
      <c r="N206" s="140">
        <v>2027</v>
      </c>
      <c r="O206" s="6"/>
      <c r="P206" s="6"/>
      <c r="Q206" s="6"/>
      <c r="R206" s="6"/>
      <c r="S206" s="6"/>
      <c r="T206" s="6"/>
      <c r="U206" s="6"/>
    </row>
    <row r="207" spans="1:22" ht="42.75" customHeight="1" x14ac:dyDescent="0.25">
      <c r="A207" s="215">
        <v>4</v>
      </c>
      <c r="B207" s="203" t="s">
        <v>98</v>
      </c>
      <c r="C207" s="204" t="s">
        <v>277</v>
      </c>
      <c r="D207" s="204" t="s">
        <v>260</v>
      </c>
      <c r="E207" s="86"/>
      <c r="F207" s="136" t="s">
        <v>162</v>
      </c>
      <c r="G207" s="136" t="s">
        <v>162</v>
      </c>
      <c r="H207" s="136" t="s">
        <v>162</v>
      </c>
      <c r="I207" s="136" t="s">
        <v>162</v>
      </c>
      <c r="J207" s="131" t="s">
        <v>202</v>
      </c>
      <c r="K207" s="136" t="s">
        <v>6</v>
      </c>
      <c r="L207" s="132" t="s">
        <v>202</v>
      </c>
      <c r="M207" s="136" t="s">
        <v>202</v>
      </c>
      <c r="N207" s="140" t="s">
        <v>160</v>
      </c>
      <c r="O207" s="187" t="s">
        <v>343</v>
      </c>
      <c r="P207" s="6"/>
      <c r="Q207" s="6"/>
    </row>
    <row r="208" spans="1:22" ht="42.75" customHeight="1" x14ac:dyDescent="0.25">
      <c r="A208" s="217"/>
      <c r="B208" s="204"/>
      <c r="C208" s="204"/>
      <c r="D208" s="204"/>
      <c r="E208" s="150" t="s">
        <v>159</v>
      </c>
      <c r="F208" s="42">
        <f>F209+F210+F211</f>
        <v>4954.2400000000007</v>
      </c>
      <c r="G208" s="42">
        <f t="shared" ref="G208:N208" si="25">G209+G210+G211</f>
        <v>6136.29</v>
      </c>
      <c r="H208" s="42">
        <f t="shared" si="25"/>
        <v>9985.18</v>
      </c>
      <c r="I208" s="42">
        <f t="shared" si="25"/>
        <v>10073.61</v>
      </c>
      <c r="J208" s="43">
        <f t="shared" si="25"/>
        <v>11910.66</v>
      </c>
      <c r="K208" s="43">
        <f t="shared" si="25"/>
        <v>11539.869999999999</v>
      </c>
      <c r="L208" s="110">
        <f t="shared" si="25"/>
        <v>14780.56</v>
      </c>
      <c r="M208" s="42">
        <f t="shared" si="25"/>
        <v>14241.300000000001</v>
      </c>
      <c r="N208" s="42">
        <f t="shared" si="25"/>
        <v>13379.18</v>
      </c>
      <c r="O208" s="6">
        <v>-132.30000000000001</v>
      </c>
      <c r="P208" s="6"/>
      <c r="Q208" s="6"/>
    </row>
    <row r="209" spans="1:17" ht="42.75" customHeight="1" x14ac:dyDescent="0.25">
      <c r="A209" s="217"/>
      <c r="B209" s="204"/>
      <c r="C209" s="204"/>
      <c r="D209" s="204"/>
      <c r="E209" s="150" t="s">
        <v>10</v>
      </c>
      <c r="F209" s="42">
        <f>F235</f>
        <v>964.93</v>
      </c>
      <c r="G209" s="42">
        <f t="shared" ref="G209:N211" si="26">G235</f>
        <v>2045.66</v>
      </c>
      <c r="H209" s="42">
        <f t="shared" si="26"/>
        <v>4360.4399999999996</v>
      </c>
      <c r="I209" s="42">
        <f t="shared" si="26"/>
        <v>4071.26</v>
      </c>
      <c r="J209" s="43">
        <f t="shared" si="26"/>
        <v>5235.93</v>
      </c>
      <c r="K209" s="43">
        <f t="shared" si="26"/>
        <v>5225.88</v>
      </c>
      <c r="L209" s="110">
        <f t="shared" si="26"/>
        <v>2727.6</v>
      </c>
      <c r="M209" s="42">
        <f t="shared" si="26"/>
        <v>2727.6</v>
      </c>
      <c r="N209" s="42">
        <f t="shared" si="26"/>
        <v>2727.6</v>
      </c>
      <c r="O209" s="6"/>
      <c r="P209" s="6"/>
      <c r="Q209" s="6"/>
    </row>
    <row r="210" spans="1:17" ht="42.75" customHeight="1" x14ac:dyDescent="0.25">
      <c r="A210" s="217"/>
      <c r="B210" s="204"/>
      <c r="C210" s="204"/>
      <c r="D210" s="204"/>
      <c r="E210" s="150" t="s">
        <v>11</v>
      </c>
      <c r="F210" s="42">
        <f>F236</f>
        <v>3989.3100000000004</v>
      </c>
      <c r="G210" s="42">
        <f t="shared" si="26"/>
        <v>4090.63</v>
      </c>
      <c r="H210" s="42">
        <f t="shared" si="26"/>
        <v>5624.74</v>
      </c>
      <c r="I210" s="42">
        <f t="shared" si="26"/>
        <v>6002.35</v>
      </c>
      <c r="J210" s="43">
        <f t="shared" si="26"/>
        <v>6674.73</v>
      </c>
      <c r="K210" s="43">
        <f t="shared" si="26"/>
        <v>6313.99</v>
      </c>
      <c r="L210" s="110">
        <f t="shared" si="26"/>
        <v>12052.96</v>
      </c>
      <c r="M210" s="42">
        <f t="shared" si="26"/>
        <v>11513.7</v>
      </c>
      <c r="N210" s="42">
        <f t="shared" si="26"/>
        <v>10651.58</v>
      </c>
      <c r="O210" s="6"/>
      <c r="P210" s="6"/>
      <c r="Q210" s="6"/>
    </row>
    <row r="211" spans="1:17" ht="24" customHeight="1" x14ac:dyDescent="0.25">
      <c r="A211" s="216"/>
      <c r="B211" s="205"/>
      <c r="C211" s="204"/>
      <c r="D211" s="204"/>
      <c r="E211" s="150" t="s">
        <v>262</v>
      </c>
      <c r="F211" s="42">
        <f>F237</f>
        <v>0</v>
      </c>
      <c r="G211" s="42">
        <f t="shared" si="26"/>
        <v>0</v>
      </c>
      <c r="H211" s="42">
        <f t="shared" si="26"/>
        <v>0</v>
      </c>
      <c r="I211" s="42">
        <f t="shared" si="26"/>
        <v>0</v>
      </c>
      <c r="J211" s="43">
        <f t="shared" si="26"/>
        <v>0</v>
      </c>
      <c r="K211" s="43">
        <f t="shared" si="26"/>
        <v>0</v>
      </c>
      <c r="L211" s="110">
        <f t="shared" si="26"/>
        <v>0</v>
      </c>
      <c r="M211" s="42">
        <f t="shared" si="26"/>
        <v>0</v>
      </c>
      <c r="N211" s="42">
        <v>0</v>
      </c>
      <c r="O211" s="6"/>
      <c r="P211" s="6"/>
      <c r="Q211" s="6"/>
    </row>
    <row r="212" spans="1:17" ht="52.5" customHeight="1" x14ac:dyDescent="0.25">
      <c r="A212" s="60"/>
      <c r="B212" s="150" t="s">
        <v>99</v>
      </c>
      <c r="C212" s="204"/>
      <c r="D212" s="204"/>
      <c r="E212" s="150" t="s">
        <v>203</v>
      </c>
      <c r="F212" s="77">
        <f>F213+F220+F226+F227+F228+F229+F230</f>
        <v>4954.24</v>
      </c>
      <c r="G212" s="77">
        <f t="shared" ref="G212:N212" si="27">G213+G220+G226+G227+G228+G229+G230</f>
        <v>6136.29</v>
      </c>
      <c r="H212" s="77">
        <f t="shared" si="27"/>
        <v>9985.1799999999985</v>
      </c>
      <c r="I212" s="77">
        <f t="shared" si="27"/>
        <v>10073.61</v>
      </c>
      <c r="J212" s="78">
        <f t="shared" si="27"/>
        <v>11910.660000000002</v>
      </c>
      <c r="K212" s="78">
        <f t="shared" si="27"/>
        <v>11539.87</v>
      </c>
      <c r="L212" s="118">
        <f t="shared" si="27"/>
        <v>14780.559999999998</v>
      </c>
      <c r="M212" s="77">
        <f t="shared" si="27"/>
        <v>14241.3</v>
      </c>
      <c r="N212" s="77">
        <f t="shared" si="27"/>
        <v>13379.18</v>
      </c>
      <c r="O212" s="6"/>
      <c r="P212" s="6"/>
      <c r="Q212" s="6"/>
    </row>
    <row r="213" spans="1:17" ht="86.25" customHeight="1" x14ac:dyDescent="0.25">
      <c r="A213" s="60" t="s">
        <v>204</v>
      </c>
      <c r="B213" s="150" t="s">
        <v>31</v>
      </c>
      <c r="C213" s="198" t="s">
        <v>277</v>
      </c>
      <c r="D213" s="198" t="s">
        <v>260</v>
      </c>
      <c r="E213" s="150"/>
      <c r="F213" s="77">
        <f>F214+F215+F216+F217+F218+F231+F232</f>
        <v>3488.96</v>
      </c>
      <c r="G213" s="77">
        <f>G214+G215+G216+G217+G218+G231+G232</f>
        <v>3942.61</v>
      </c>
      <c r="H213" s="77">
        <f>H214+H215+H216+H217+H218+H231+H232</f>
        <v>4835.38</v>
      </c>
      <c r="I213" s="77">
        <f t="shared" ref="I213:N213" si="28">I214+I215+I216+I217+I218+I231+I232+I219</f>
        <v>5332.88</v>
      </c>
      <c r="J213" s="77">
        <f t="shared" si="28"/>
        <v>6117.6</v>
      </c>
      <c r="K213" s="77">
        <f t="shared" si="28"/>
        <v>6094.9500000000007</v>
      </c>
      <c r="L213" s="118">
        <f t="shared" si="28"/>
        <v>6497.12</v>
      </c>
      <c r="M213" s="77">
        <f t="shared" si="28"/>
        <v>6497.12</v>
      </c>
      <c r="N213" s="77">
        <f t="shared" si="28"/>
        <v>6497.12</v>
      </c>
      <c r="O213" s="6"/>
      <c r="P213" s="6"/>
      <c r="Q213" s="6"/>
    </row>
    <row r="214" spans="1:17" ht="30.75" customHeight="1" x14ac:dyDescent="0.25">
      <c r="A214" s="215" t="s">
        <v>205</v>
      </c>
      <c r="B214" s="203" t="s">
        <v>34</v>
      </c>
      <c r="C214" s="198"/>
      <c r="D214" s="198"/>
      <c r="E214" s="150" t="s">
        <v>10</v>
      </c>
      <c r="F214" s="77">
        <v>837</v>
      </c>
      <c r="G214" s="77">
        <v>970.85</v>
      </c>
      <c r="H214" s="77">
        <v>1353.9</v>
      </c>
      <c r="I214" s="77">
        <v>0</v>
      </c>
      <c r="J214" s="78">
        <v>0</v>
      </c>
      <c r="K214" s="78"/>
      <c r="L214" s="118">
        <v>0</v>
      </c>
      <c r="M214" s="77">
        <v>0</v>
      </c>
      <c r="N214" s="77"/>
      <c r="O214" s="6"/>
      <c r="P214" s="6"/>
      <c r="Q214" s="6"/>
    </row>
    <row r="215" spans="1:17" ht="28.5" customHeight="1" x14ac:dyDescent="0.25">
      <c r="A215" s="216"/>
      <c r="B215" s="205"/>
      <c r="C215" s="198"/>
      <c r="D215" s="140" t="s">
        <v>264</v>
      </c>
      <c r="E215" s="150" t="s">
        <v>11</v>
      </c>
      <c r="F215" s="77">
        <v>0</v>
      </c>
      <c r="G215" s="77">
        <v>30.13</v>
      </c>
      <c r="H215" s="77">
        <v>41.88</v>
      </c>
      <c r="I215" s="77">
        <v>0</v>
      </c>
      <c r="J215" s="78">
        <v>0</v>
      </c>
      <c r="K215" s="78"/>
      <c r="L215" s="118">
        <v>0</v>
      </c>
      <c r="M215" s="77">
        <v>0</v>
      </c>
      <c r="N215" s="77"/>
      <c r="O215" s="6"/>
      <c r="P215" s="6"/>
      <c r="Q215" s="6"/>
    </row>
    <row r="216" spans="1:17" ht="33.75" customHeight="1" x14ac:dyDescent="0.25">
      <c r="A216" s="215" t="s">
        <v>206</v>
      </c>
      <c r="B216" s="203" t="s">
        <v>12</v>
      </c>
      <c r="C216" s="198"/>
      <c r="D216" s="198">
        <v>2022</v>
      </c>
      <c r="E216" s="150" t="s">
        <v>10</v>
      </c>
      <c r="F216" s="77">
        <v>0</v>
      </c>
      <c r="G216" s="77">
        <v>0</v>
      </c>
      <c r="H216" s="77">
        <v>14.71</v>
      </c>
      <c r="I216" s="77">
        <v>0</v>
      </c>
      <c r="J216" s="78">
        <v>0</v>
      </c>
      <c r="K216" s="78"/>
      <c r="L216" s="118">
        <v>0</v>
      </c>
      <c r="M216" s="77">
        <v>0</v>
      </c>
      <c r="N216" s="77"/>
      <c r="O216" s="6"/>
      <c r="P216" s="6"/>
      <c r="Q216" s="6"/>
    </row>
    <row r="217" spans="1:17" ht="21" customHeight="1" x14ac:dyDescent="0.25">
      <c r="A217" s="216"/>
      <c r="B217" s="205"/>
      <c r="C217" s="198"/>
      <c r="D217" s="198"/>
      <c r="E217" s="150" t="s">
        <v>11</v>
      </c>
      <c r="F217" s="77">
        <v>0</v>
      </c>
      <c r="G217" s="77">
        <v>0</v>
      </c>
      <c r="H217" s="77">
        <v>0.22</v>
      </c>
      <c r="I217" s="77">
        <v>0</v>
      </c>
      <c r="J217" s="78">
        <v>0</v>
      </c>
      <c r="K217" s="78"/>
      <c r="L217" s="118">
        <v>0</v>
      </c>
      <c r="M217" s="77">
        <v>0</v>
      </c>
      <c r="N217" s="77"/>
      <c r="O217" s="6"/>
      <c r="P217" s="6"/>
      <c r="Q217" s="6"/>
    </row>
    <row r="218" spans="1:17" ht="24" customHeight="1" x14ac:dyDescent="0.25">
      <c r="A218" s="215" t="s">
        <v>207</v>
      </c>
      <c r="B218" s="203" t="s">
        <v>289</v>
      </c>
      <c r="C218" s="198"/>
      <c r="D218" s="198" t="s">
        <v>260</v>
      </c>
      <c r="E218" s="79" t="s">
        <v>11</v>
      </c>
      <c r="F218" s="77">
        <v>2646.36</v>
      </c>
      <c r="G218" s="77">
        <v>2941.63</v>
      </c>
      <c r="H218" s="77">
        <v>3424.67</v>
      </c>
      <c r="I218" s="77">
        <v>3539.58</v>
      </c>
      <c r="J218" s="78">
        <v>3578.07</v>
      </c>
      <c r="K218" s="78">
        <v>3555.42</v>
      </c>
      <c r="L218" s="118">
        <v>6497.12</v>
      </c>
      <c r="M218" s="118">
        <v>6497.12</v>
      </c>
      <c r="N218" s="118">
        <v>6497.12</v>
      </c>
      <c r="O218" s="6"/>
      <c r="P218" s="6"/>
      <c r="Q218" s="6"/>
    </row>
    <row r="219" spans="1:17" ht="20.25" customHeight="1" x14ac:dyDescent="0.25">
      <c r="A219" s="216"/>
      <c r="B219" s="205"/>
      <c r="C219" s="140"/>
      <c r="D219" s="198"/>
      <c r="E219" s="79" t="s">
        <v>10</v>
      </c>
      <c r="F219" s="77"/>
      <c r="G219" s="77"/>
      <c r="H219" s="77"/>
      <c r="I219" s="77">
        <v>1793.3</v>
      </c>
      <c r="J219" s="78">
        <v>2539.5300000000002</v>
      </c>
      <c r="K219" s="78">
        <v>2539.5300000000002</v>
      </c>
      <c r="L219" s="118"/>
      <c r="M219" s="77"/>
      <c r="N219" s="77"/>
      <c r="O219" s="6"/>
      <c r="P219" s="6"/>
      <c r="Q219" s="6"/>
    </row>
    <row r="220" spans="1:17" ht="50.25" customHeight="1" x14ac:dyDescent="0.25">
      <c r="A220" s="63" t="s">
        <v>208</v>
      </c>
      <c r="B220" s="40" t="s">
        <v>14</v>
      </c>
      <c r="C220" s="198" t="s">
        <v>277</v>
      </c>
      <c r="D220" s="198"/>
      <c r="E220" s="150" t="s">
        <v>11</v>
      </c>
      <c r="F220" s="80">
        <f>F221+F222+F223+F224+F225</f>
        <v>200.54</v>
      </c>
      <c r="G220" s="80">
        <f t="shared" ref="G220:N220" si="29">G221+G222+G223+G224+G225</f>
        <v>299.8</v>
      </c>
      <c r="H220" s="80">
        <f t="shared" si="29"/>
        <v>0</v>
      </c>
      <c r="I220" s="80">
        <f t="shared" si="29"/>
        <v>9.39</v>
      </c>
      <c r="J220" s="81">
        <f t="shared" si="29"/>
        <v>54.56</v>
      </c>
      <c r="K220" s="81">
        <f t="shared" si="29"/>
        <v>13.54</v>
      </c>
      <c r="L220" s="119">
        <f t="shared" si="29"/>
        <v>1901.38</v>
      </c>
      <c r="M220" s="80">
        <f t="shared" si="29"/>
        <v>1362.12</v>
      </c>
      <c r="N220" s="80">
        <f t="shared" si="29"/>
        <v>500</v>
      </c>
      <c r="O220" s="6"/>
      <c r="P220" s="6"/>
      <c r="Q220" s="6"/>
    </row>
    <row r="221" spans="1:17" ht="22.5" customHeight="1" x14ac:dyDescent="0.25">
      <c r="A221" s="60" t="s">
        <v>209</v>
      </c>
      <c r="B221" s="150" t="s">
        <v>17</v>
      </c>
      <c r="C221" s="198"/>
      <c r="D221" s="198"/>
      <c r="E221" s="150" t="s">
        <v>11</v>
      </c>
      <c r="F221" s="77">
        <v>65</v>
      </c>
      <c r="G221" s="77">
        <v>248.3</v>
      </c>
      <c r="H221" s="77">
        <v>0</v>
      </c>
      <c r="I221" s="77">
        <v>0</v>
      </c>
      <c r="J221" s="78">
        <v>0</v>
      </c>
      <c r="K221" s="78">
        <v>0</v>
      </c>
      <c r="L221" s="118">
        <v>1827.9</v>
      </c>
      <c r="M221" s="77">
        <v>1362.12</v>
      </c>
      <c r="N221" s="77">
        <v>420</v>
      </c>
      <c r="O221" s="6"/>
      <c r="P221" s="6"/>
      <c r="Q221" s="6"/>
    </row>
    <row r="222" spans="1:17" ht="35.25" customHeight="1" x14ac:dyDescent="0.25">
      <c r="A222" s="60" t="s">
        <v>210</v>
      </c>
      <c r="B222" s="150" t="s">
        <v>42</v>
      </c>
      <c r="C222" s="198"/>
      <c r="D222" s="198"/>
      <c r="E222" s="150" t="s">
        <v>11</v>
      </c>
      <c r="F222" s="77">
        <v>6.61</v>
      </c>
      <c r="G222" s="77">
        <v>51.5</v>
      </c>
      <c r="H222" s="77">
        <v>0</v>
      </c>
      <c r="I222" s="77">
        <v>9.39</v>
      </c>
      <c r="J222" s="78">
        <v>54.56</v>
      </c>
      <c r="K222" s="78">
        <v>13.54</v>
      </c>
      <c r="L222" s="118">
        <v>73.48</v>
      </c>
      <c r="M222" s="77">
        <v>0</v>
      </c>
      <c r="N222" s="77">
        <v>80</v>
      </c>
      <c r="O222" s="6"/>
      <c r="P222" s="6"/>
      <c r="Q222" s="6"/>
    </row>
    <row r="223" spans="1:17" ht="39" customHeight="1" x14ac:dyDescent="0.25">
      <c r="A223" s="215" t="s">
        <v>211</v>
      </c>
      <c r="B223" s="203" t="s">
        <v>19</v>
      </c>
      <c r="C223" s="198"/>
      <c r="D223" s="198">
        <v>2020</v>
      </c>
      <c r="E223" s="79" t="s">
        <v>10</v>
      </c>
      <c r="F223" s="77">
        <v>122.49</v>
      </c>
      <c r="G223" s="77"/>
      <c r="H223" s="77"/>
      <c r="I223" s="77"/>
      <c r="J223" s="78"/>
      <c r="K223" s="78"/>
      <c r="L223" s="118"/>
      <c r="M223" s="77"/>
      <c r="N223" s="77"/>
      <c r="O223" s="6"/>
      <c r="P223" s="6"/>
      <c r="Q223" s="6"/>
    </row>
    <row r="224" spans="1:17" ht="23.25" customHeight="1" x14ac:dyDescent="0.25">
      <c r="A224" s="216"/>
      <c r="B224" s="205"/>
      <c r="C224" s="198"/>
      <c r="D224" s="198"/>
      <c r="E224" s="79" t="s">
        <v>11</v>
      </c>
      <c r="F224" s="77">
        <v>6.44</v>
      </c>
      <c r="G224" s="77"/>
      <c r="H224" s="77"/>
      <c r="I224" s="77"/>
      <c r="J224" s="78"/>
      <c r="K224" s="78"/>
      <c r="L224" s="118"/>
      <c r="M224" s="77"/>
      <c r="N224" s="77"/>
      <c r="O224" s="6"/>
      <c r="P224" s="6"/>
      <c r="Q224" s="6"/>
    </row>
    <row r="225" spans="1:21" ht="25.5" x14ac:dyDescent="0.25">
      <c r="A225" s="60" t="s">
        <v>212</v>
      </c>
      <c r="B225" s="150" t="s">
        <v>100</v>
      </c>
      <c r="C225" s="198"/>
      <c r="D225" s="140">
        <v>2019</v>
      </c>
      <c r="E225" s="140"/>
      <c r="F225" s="77"/>
      <c r="G225" s="77"/>
      <c r="H225" s="77"/>
      <c r="I225" s="77"/>
      <c r="J225" s="78"/>
      <c r="K225" s="78"/>
      <c r="L225" s="118"/>
      <c r="M225" s="77"/>
      <c r="N225" s="77"/>
      <c r="O225" s="6"/>
      <c r="P225" s="6"/>
      <c r="Q225" s="6"/>
    </row>
    <row r="226" spans="1:21" ht="114.75" customHeight="1" x14ac:dyDescent="0.25">
      <c r="A226" s="60" t="s">
        <v>213</v>
      </c>
      <c r="B226" s="150" t="s">
        <v>101</v>
      </c>
      <c r="C226" s="198"/>
      <c r="D226" s="198" t="s">
        <v>264</v>
      </c>
      <c r="E226" s="150" t="s">
        <v>10</v>
      </c>
      <c r="F226" s="77"/>
      <c r="G226" s="77">
        <v>998.6</v>
      </c>
      <c r="H226" s="77">
        <v>1487.24</v>
      </c>
      <c r="I226" s="77">
        <v>1402</v>
      </c>
      <c r="J226" s="78">
        <v>1552.4</v>
      </c>
      <c r="K226" s="78">
        <v>1442.35</v>
      </c>
      <c r="L226" s="118">
        <v>1618.8</v>
      </c>
      <c r="M226" s="118">
        <v>1618.8</v>
      </c>
      <c r="N226" s="118">
        <v>1618.8</v>
      </c>
      <c r="O226" s="186">
        <v>80.11</v>
      </c>
      <c r="P226" s="6"/>
      <c r="Q226" s="6"/>
    </row>
    <row r="227" spans="1:21" ht="72" customHeight="1" x14ac:dyDescent="0.25">
      <c r="A227" s="60" t="s">
        <v>214</v>
      </c>
      <c r="B227" s="150" t="s">
        <v>102</v>
      </c>
      <c r="C227" s="198"/>
      <c r="D227" s="198"/>
      <c r="E227" s="150" t="s">
        <v>10</v>
      </c>
      <c r="F227" s="77"/>
      <c r="G227" s="77">
        <v>58.51</v>
      </c>
      <c r="H227" s="77">
        <v>1482.36</v>
      </c>
      <c r="I227" s="77">
        <v>863.02</v>
      </c>
      <c r="J227" s="78">
        <v>1125.5999999999999</v>
      </c>
      <c r="K227" s="78">
        <v>1225.5999999999999</v>
      </c>
      <c r="L227" s="118">
        <v>1092.4000000000001</v>
      </c>
      <c r="M227" s="118">
        <v>1092.4000000000001</v>
      </c>
      <c r="N227" s="118">
        <v>1092.4000000000001</v>
      </c>
      <c r="O227" s="186">
        <v>-210.41</v>
      </c>
      <c r="P227" s="6"/>
      <c r="Q227" s="6"/>
    </row>
    <row r="228" spans="1:21" ht="60" customHeight="1" x14ac:dyDescent="0.25">
      <c r="A228" s="60" t="s">
        <v>215</v>
      </c>
      <c r="B228" s="150" t="s">
        <v>103</v>
      </c>
      <c r="C228" s="198" t="s">
        <v>277</v>
      </c>
      <c r="D228" s="198"/>
      <c r="E228" s="150" t="s">
        <v>10</v>
      </c>
      <c r="F228" s="77"/>
      <c r="G228" s="77">
        <v>17.7</v>
      </c>
      <c r="H228" s="77">
        <v>22.23</v>
      </c>
      <c r="I228" s="77">
        <v>12.94</v>
      </c>
      <c r="J228" s="78">
        <v>18.399999999999999</v>
      </c>
      <c r="K228" s="78">
        <v>18.399999999999999</v>
      </c>
      <c r="L228" s="118">
        <v>16.399999999999999</v>
      </c>
      <c r="M228" s="118">
        <v>16.399999999999999</v>
      </c>
      <c r="N228" s="118">
        <v>16.399999999999999</v>
      </c>
      <c r="O228" s="186">
        <v>-2</v>
      </c>
      <c r="P228" s="6"/>
      <c r="Q228" s="6"/>
    </row>
    <row r="229" spans="1:21" ht="65.25" customHeight="1" x14ac:dyDescent="0.25">
      <c r="A229" s="60" t="s">
        <v>216</v>
      </c>
      <c r="B229" s="150" t="s">
        <v>104</v>
      </c>
      <c r="C229" s="198"/>
      <c r="D229" s="140" t="s">
        <v>260</v>
      </c>
      <c r="E229" s="150" t="s">
        <v>11</v>
      </c>
      <c r="F229" s="77">
        <v>1264.74</v>
      </c>
      <c r="G229" s="77">
        <v>819.07</v>
      </c>
      <c r="H229" s="77">
        <v>2157.9699999999998</v>
      </c>
      <c r="I229" s="77">
        <v>2453.38</v>
      </c>
      <c r="J229" s="78">
        <v>2942.1</v>
      </c>
      <c r="K229" s="78">
        <v>2745.03</v>
      </c>
      <c r="L229" s="118">
        <v>3654.46</v>
      </c>
      <c r="M229" s="118">
        <v>3654.46</v>
      </c>
      <c r="N229" s="118">
        <v>3654.46</v>
      </c>
      <c r="O229" s="6"/>
      <c r="P229" s="6"/>
      <c r="Q229" s="6"/>
    </row>
    <row r="230" spans="1:21" ht="48.75" customHeight="1" x14ac:dyDescent="0.25">
      <c r="A230" s="60" t="s">
        <v>217</v>
      </c>
      <c r="B230" s="150" t="s">
        <v>105</v>
      </c>
      <c r="C230" s="198"/>
      <c r="D230" s="140" t="s">
        <v>272</v>
      </c>
      <c r="E230" s="150" t="s">
        <v>11</v>
      </c>
      <c r="F230" s="77"/>
      <c r="G230" s="77">
        <v>0</v>
      </c>
      <c r="H230" s="77"/>
      <c r="I230" s="77">
        <v>0</v>
      </c>
      <c r="J230" s="78">
        <v>100</v>
      </c>
      <c r="K230" s="78">
        <v>0</v>
      </c>
      <c r="L230" s="118">
        <v>0</v>
      </c>
      <c r="M230" s="77">
        <v>0</v>
      </c>
      <c r="N230" s="77"/>
      <c r="O230" s="6"/>
      <c r="P230" s="6"/>
      <c r="Q230" s="6"/>
    </row>
    <row r="231" spans="1:21" ht="30" customHeight="1" x14ac:dyDescent="0.25">
      <c r="A231" s="249" t="s">
        <v>218</v>
      </c>
      <c r="B231" s="230" t="s">
        <v>12</v>
      </c>
      <c r="C231" s="198"/>
      <c r="D231" s="198">
        <v>2020</v>
      </c>
      <c r="E231" s="150" t="s">
        <v>10</v>
      </c>
      <c r="F231" s="77">
        <v>5.44</v>
      </c>
      <c r="G231" s="77"/>
      <c r="H231" s="77"/>
      <c r="I231" s="77"/>
      <c r="J231" s="78"/>
      <c r="K231" s="78"/>
      <c r="L231" s="118"/>
      <c r="M231" s="77"/>
      <c r="N231" s="77"/>
      <c r="O231" s="6"/>
      <c r="P231" s="6"/>
      <c r="Q231" s="6"/>
    </row>
    <row r="232" spans="1:21" ht="24" customHeight="1" x14ac:dyDescent="0.25">
      <c r="A232" s="250"/>
      <c r="B232" s="231"/>
      <c r="C232" s="198"/>
      <c r="D232" s="198"/>
      <c r="E232" s="150" t="s">
        <v>11</v>
      </c>
      <c r="F232" s="77">
        <v>0.16</v>
      </c>
      <c r="G232" s="77"/>
      <c r="H232" s="77"/>
      <c r="I232" s="77"/>
      <c r="J232" s="78"/>
      <c r="K232" s="78"/>
      <c r="L232" s="118"/>
      <c r="M232" s="77"/>
      <c r="N232" s="77"/>
      <c r="O232" s="6"/>
      <c r="P232" s="6"/>
      <c r="Q232" s="6"/>
    </row>
    <row r="233" spans="1:21" x14ac:dyDescent="0.25">
      <c r="A233" s="60"/>
      <c r="B233" s="242" t="s">
        <v>97</v>
      </c>
      <c r="C233" s="243"/>
      <c r="D233" s="244"/>
      <c r="E233" s="140"/>
      <c r="F233" s="42">
        <f>F234+F235+F236+F237</f>
        <v>4954.2400000000007</v>
      </c>
      <c r="G233" s="42">
        <f t="shared" ref="G233:N233" si="30">G234+G235+G236+G237</f>
        <v>6136.29</v>
      </c>
      <c r="H233" s="42">
        <f t="shared" si="30"/>
        <v>9985.18</v>
      </c>
      <c r="I233" s="42">
        <f t="shared" si="30"/>
        <v>10073.61</v>
      </c>
      <c r="J233" s="43">
        <f t="shared" si="30"/>
        <v>11910.66</v>
      </c>
      <c r="K233" s="43">
        <f t="shared" si="30"/>
        <v>11539.869999999999</v>
      </c>
      <c r="L233" s="110">
        <f t="shared" si="30"/>
        <v>14780.56</v>
      </c>
      <c r="M233" s="42">
        <f t="shared" si="30"/>
        <v>14241.300000000001</v>
      </c>
      <c r="N233" s="42">
        <f t="shared" si="30"/>
        <v>13379.18</v>
      </c>
      <c r="O233" s="6"/>
      <c r="P233" s="6"/>
      <c r="Q233" s="6"/>
    </row>
    <row r="234" spans="1:21" x14ac:dyDescent="0.25">
      <c r="A234" s="60"/>
      <c r="B234" s="242" t="s">
        <v>24</v>
      </c>
      <c r="C234" s="243"/>
      <c r="D234" s="244"/>
      <c r="E234" s="140"/>
      <c r="F234" s="42">
        <v>0</v>
      </c>
      <c r="G234" s="42">
        <v>0</v>
      </c>
      <c r="H234" s="42">
        <v>0</v>
      </c>
      <c r="I234" s="42">
        <v>0</v>
      </c>
      <c r="J234" s="43">
        <v>0</v>
      </c>
      <c r="K234" s="43">
        <v>0</v>
      </c>
      <c r="L234" s="110">
        <v>0</v>
      </c>
      <c r="M234" s="42">
        <v>0</v>
      </c>
      <c r="N234" s="42">
        <v>0</v>
      </c>
      <c r="O234" s="6"/>
      <c r="P234" s="6"/>
      <c r="Q234" s="6"/>
    </row>
    <row r="235" spans="1:21" x14ac:dyDescent="0.25">
      <c r="A235" s="60"/>
      <c r="B235" s="242" t="s">
        <v>25</v>
      </c>
      <c r="C235" s="243"/>
      <c r="D235" s="244"/>
      <c r="E235" s="150"/>
      <c r="F235" s="42">
        <f>F231+F227+F226+F223+F214+F228+F216</f>
        <v>964.93</v>
      </c>
      <c r="G235" s="42">
        <f>G231+G227+G226+G223+G214+G228+G216</f>
        <v>2045.66</v>
      </c>
      <c r="H235" s="42">
        <f>H231+H227+H226+H223+H214+H228+H216</f>
        <v>4360.4399999999996</v>
      </c>
      <c r="I235" s="42">
        <f t="shared" ref="I235:N235" si="31">I231+I227+I226+I223+I214+I228+I216+I219</f>
        <v>4071.26</v>
      </c>
      <c r="J235" s="42">
        <f t="shared" si="31"/>
        <v>5235.93</v>
      </c>
      <c r="K235" s="42">
        <f t="shared" si="31"/>
        <v>5225.88</v>
      </c>
      <c r="L235" s="110">
        <f t="shared" si="31"/>
        <v>2727.6</v>
      </c>
      <c r="M235" s="42">
        <f t="shared" si="31"/>
        <v>2727.6</v>
      </c>
      <c r="N235" s="42">
        <f t="shared" si="31"/>
        <v>2727.6</v>
      </c>
      <c r="O235" s="6"/>
      <c r="P235" s="6"/>
      <c r="Q235" s="6"/>
    </row>
    <row r="236" spans="1:21" x14ac:dyDescent="0.25">
      <c r="A236" s="60"/>
      <c r="B236" s="242" t="s">
        <v>92</v>
      </c>
      <c r="C236" s="243"/>
      <c r="D236" s="244"/>
      <c r="E236" s="150"/>
      <c r="F236" s="42">
        <f t="shared" ref="F236:N236" si="32">F232+F230+F229+F225+F224+F222+F221+F218+F217+F215</f>
        <v>3989.3100000000004</v>
      </c>
      <c r="G236" s="42">
        <f t="shared" si="32"/>
        <v>4090.63</v>
      </c>
      <c r="H236" s="42">
        <f t="shared" si="32"/>
        <v>5624.74</v>
      </c>
      <c r="I236" s="42">
        <f t="shared" si="32"/>
        <v>6002.35</v>
      </c>
      <c r="J236" s="42">
        <f t="shared" si="32"/>
        <v>6674.73</v>
      </c>
      <c r="K236" s="42">
        <f t="shared" si="32"/>
        <v>6313.99</v>
      </c>
      <c r="L236" s="110">
        <f t="shared" si="32"/>
        <v>12052.96</v>
      </c>
      <c r="M236" s="42">
        <f t="shared" si="32"/>
        <v>11513.7</v>
      </c>
      <c r="N236" s="42">
        <f t="shared" si="32"/>
        <v>10651.58</v>
      </c>
      <c r="O236" s="6"/>
      <c r="P236" s="6"/>
      <c r="Q236" s="6"/>
    </row>
    <row r="237" spans="1:21" x14ac:dyDescent="0.25">
      <c r="A237" s="60"/>
      <c r="B237" s="257" t="s">
        <v>161</v>
      </c>
      <c r="C237" s="258"/>
      <c r="D237" s="259"/>
      <c r="E237" s="150"/>
      <c r="F237" s="42">
        <v>0</v>
      </c>
      <c r="G237" s="42">
        <v>0</v>
      </c>
      <c r="H237" s="42">
        <v>0</v>
      </c>
      <c r="I237" s="42">
        <v>0</v>
      </c>
      <c r="J237" s="43">
        <v>0</v>
      </c>
      <c r="K237" s="43">
        <v>0</v>
      </c>
      <c r="L237" s="110">
        <v>0</v>
      </c>
      <c r="M237" s="42">
        <v>0</v>
      </c>
      <c r="N237" s="42">
        <v>0</v>
      </c>
      <c r="O237" s="6"/>
      <c r="P237" s="6"/>
      <c r="Q237" s="6"/>
    </row>
    <row r="238" spans="1:21" x14ac:dyDescent="0.25">
      <c r="A238" s="82"/>
      <c r="B238" s="82"/>
      <c r="C238" s="82"/>
      <c r="D238" s="82"/>
      <c r="E238" s="82"/>
      <c r="F238" s="82"/>
      <c r="G238" s="82"/>
      <c r="H238" s="82"/>
      <c r="I238" s="82"/>
      <c r="J238" s="83">
        <f>J235+J236</f>
        <v>11910.66</v>
      </c>
      <c r="K238" s="83"/>
      <c r="L238" s="120"/>
      <c r="M238" s="82"/>
      <c r="N238" s="82"/>
      <c r="O238" s="8"/>
      <c r="P238" s="8"/>
      <c r="Q238" s="8"/>
      <c r="R238" s="8"/>
      <c r="S238" s="2"/>
      <c r="T238" s="2"/>
      <c r="U238" s="2"/>
    </row>
    <row r="239" spans="1:21" x14ac:dyDescent="0.25">
      <c r="A239" s="84"/>
      <c r="B239" s="17"/>
      <c r="C239" s="17"/>
      <c r="D239" s="17"/>
      <c r="E239" s="17"/>
      <c r="F239" s="17"/>
      <c r="G239" s="17"/>
      <c r="H239" s="17"/>
      <c r="I239" s="17"/>
      <c r="J239" s="18"/>
      <c r="K239" s="18"/>
      <c r="L239" s="104"/>
      <c r="M239" s="17"/>
      <c r="N239" s="17"/>
    </row>
    <row r="240" spans="1:21" ht="23.25" customHeight="1" x14ac:dyDescent="0.25">
      <c r="A240" s="150"/>
      <c r="B240" s="260" t="s">
        <v>309</v>
      </c>
      <c r="C240" s="260"/>
      <c r="D240" s="260"/>
      <c r="E240" s="260"/>
      <c r="F240" s="260"/>
      <c r="G240" s="260"/>
      <c r="H240" s="260"/>
      <c r="I240" s="260"/>
      <c r="J240" s="260"/>
      <c r="K240" s="260"/>
      <c r="L240" s="260"/>
      <c r="M240" s="260"/>
      <c r="N240" s="260"/>
      <c r="O240" s="11"/>
      <c r="P240" s="11"/>
      <c r="Q240" s="11"/>
      <c r="R240" s="6"/>
    </row>
    <row r="241" spans="1:18" ht="23.25" customHeight="1" x14ac:dyDescent="0.25">
      <c r="A241" s="90"/>
      <c r="B241" s="154" t="s">
        <v>297</v>
      </c>
      <c r="C241" s="248" t="s">
        <v>307</v>
      </c>
      <c r="D241" s="248"/>
      <c r="E241" s="248"/>
      <c r="F241" s="248"/>
      <c r="G241" s="248"/>
      <c r="H241" s="248"/>
      <c r="I241" s="248"/>
      <c r="J241" s="248"/>
      <c r="K241" s="248"/>
      <c r="L241" s="248"/>
      <c r="M241" s="248"/>
      <c r="N241" s="248"/>
      <c r="O241" s="11"/>
      <c r="P241" s="11"/>
      <c r="Q241" s="11"/>
      <c r="R241" s="6"/>
    </row>
    <row r="242" spans="1:18" ht="23.25" customHeight="1" x14ac:dyDescent="0.25">
      <c r="A242" s="90"/>
      <c r="B242" s="154" t="s">
        <v>299</v>
      </c>
      <c r="C242" s="248" t="s">
        <v>308</v>
      </c>
      <c r="D242" s="248"/>
      <c r="E242" s="248"/>
      <c r="F242" s="248"/>
      <c r="G242" s="248"/>
      <c r="H242" s="248"/>
      <c r="I242" s="248"/>
      <c r="J242" s="248"/>
      <c r="K242" s="248"/>
      <c r="L242" s="248"/>
      <c r="M242" s="248"/>
      <c r="N242" s="248"/>
      <c r="O242" s="11"/>
      <c r="P242" s="11"/>
      <c r="Q242" s="11"/>
      <c r="R242" s="6"/>
    </row>
    <row r="243" spans="1:18" ht="63" customHeight="1" x14ac:dyDescent="0.25">
      <c r="A243" s="203" t="s">
        <v>106</v>
      </c>
      <c r="B243" s="198" t="s">
        <v>0</v>
      </c>
      <c r="C243" s="198" t="s">
        <v>1</v>
      </c>
      <c r="D243" s="198" t="s">
        <v>2</v>
      </c>
      <c r="E243" s="198" t="s">
        <v>3</v>
      </c>
      <c r="F243" s="198" t="s">
        <v>288</v>
      </c>
      <c r="G243" s="198"/>
      <c r="H243" s="198"/>
      <c r="I243" s="198"/>
      <c r="J243" s="198"/>
      <c r="K243" s="198"/>
      <c r="L243" s="198"/>
      <c r="M243" s="198"/>
      <c r="N243" s="198"/>
      <c r="O243" s="4"/>
      <c r="P243" s="4"/>
      <c r="Q243" s="4"/>
      <c r="R243" s="6"/>
    </row>
    <row r="244" spans="1:18" x14ac:dyDescent="0.25">
      <c r="A244" s="205"/>
      <c r="B244" s="198"/>
      <c r="C244" s="198"/>
      <c r="D244" s="198"/>
      <c r="E244" s="198"/>
      <c r="F244" s="140">
        <v>2020</v>
      </c>
      <c r="G244" s="140">
        <v>2021</v>
      </c>
      <c r="H244" s="140">
        <v>2022</v>
      </c>
      <c r="I244" s="140">
        <v>2023</v>
      </c>
      <c r="J244" s="238">
        <v>2024</v>
      </c>
      <c r="K244" s="238"/>
      <c r="L244" s="116">
        <v>2025</v>
      </c>
      <c r="M244" s="140">
        <v>2026</v>
      </c>
      <c r="N244" s="140">
        <v>2027</v>
      </c>
      <c r="O244" s="6"/>
      <c r="P244" s="6"/>
      <c r="Q244" s="6"/>
      <c r="R244" s="6"/>
    </row>
    <row r="245" spans="1:18" ht="45" customHeight="1" x14ac:dyDescent="0.25">
      <c r="A245" s="215">
        <v>5</v>
      </c>
      <c r="B245" s="204" t="s">
        <v>107</v>
      </c>
      <c r="C245" s="204" t="s">
        <v>324</v>
      </c>
      <c r="D245" s="204" t="s">
        <v>260</v>
      </c>
      <c r="E245" s="133"/>
      <c r="F245" s="136" t="s">
        <v>162</v>
      </c>
      <c r="G245" s="136" t="s">
        <v>162</v>
      </c>
      <c r="H245" s="136" t="s">
        <v>162</v>
      </c>
      <c r="I245" s="136" t="s">
        <v>162</v>
      </c>
      <c r="J245" s="131" t="s">
        <v>160</v>
      </c>
      <c r="K245" s="136" t="s">
        <v>6</v>
      </c>
      <c r="L245" s="132" t="s">
        <v>160</v>
      </c>
      <c r="M245" s="136" t="s">
        <v>160</v>
      </c>
      <c r="N245" s="136" t="s">
        <v>160</v>
      </c>
      <c r="O245" s="187" t="s">
        <v>343</v>
      </c>
    </row>
    <row r="246" spans="1:18" ht="45" customHeight="1" x14ac:dyDescent="0.25">
      <c r="A246" s="217"/>
      <c r="B246" s="204"/>
      <c r="C246" s="204"/>
      <c r="D246" s="204"/>
      <c r="E246" s="150" t="s">
        <v>159</v>
      </c>
      <c r="F246" s="42">
        <f>F247+F248+F249</f>
        <v>38615.590000000004</v>
      </c>
      <c r="G246" s="42">
        <f t="shared" ref="G246:N246" si="33">G247+G248+G249</f>
        <v>43941.380000000005</v>
      </c>
      <c r="H246" s="42">
        <f t="shared" si="33"/>
        <v>49121.84</v>
      </c>
      <c r="I246" s="42">
        <f t="shared" si="33"/>
        <v>56304.799999999996</v>
      </c>
      <c r="J246" s="43">
        <f t="shared" si="33"/>
        <v>71348</v>
      </c>
      <c r="K246" s="43">
        <f t="shared" si="33"/>
        <v>68604.06</v>
      </c>
      <c r="L246" s="110">
        <f t="shared" si="33"/>
        <v>81167.569999999978</v>
      </c>
      <c r="M246" s="42">
        <f t="shared" si="33"/>
        <v>80430.62</v>
      </c>
      <c r="N246" s="42">
        <f t="shared" si="33"/>
        <v>81170.62999999999</v>
      </c>
      <c r="O246">
        <v>2.7</v>
      </c>
    </row>
    <row r="247" spans="1:18" ht="45" customHeight="1" x14ac:dyDescent="0.25">
      <c r="A247" s="217"/>
      <c r="B247" s="204"/>
      <c r="C247" s="204"/>
      <c r="D247" s="204"/>
      <c r="E247" s="150" t="s">
        <v>29</v>
      </c>
      <c r="F247" s="42">
        <f>F303</f>
        <v>0</v>
      </c>
      <c r="G247" s="42">
        <f t="shared" ref="G247:N249" si="34">G303</f>
        <v>21.6</v>
      </c>
      <c r="H247" s="42">
        <f t="shared" si="34"/>
        <v>0</v>
      </c>
      <c r="I247" s="42">
        <f t="shared" si="34"/>
        <v>24.44</v>
      </c>
      <c r="J247" s="43">
        <f t="shared" si="34"/>
        <v>0</v>
      </c>
      <c r="K247" s="43">
        <f t="shared" si="34"/>
        <v>0</v>
      </c>
      <c r="L247" s="110">
        <f t="shared" si="34"/>
        <v>0</v>
      </c>
      <c r="M247" s="42">
        <f t="shared" si="34"/>
        <v>0</v>
      </c>
      <c r="N247" s="42">
        <f t="shared" si="34"/>
        <v>0</v>
      </c>
    </row>
    <row r="248" spans="1:18" ht="45" customHeight="1" x14ac:dyDescent="0.25">
      <c r="A248" s="217"/>
      <c r="B248" s="204"/>
      <c r="C248" s="204"/>
      <c r="D248" s="204"/>
      <c r="E248" s="150" t="s">
        <v>10</v>
      </c>
      <c r="F248" s="42">
        <f>F304</f>
        <v>7002.3000000000011</v>
      </c>
      <c r="G248" s="42">
        <f t="shared" si="34"/>
        <v>9207.7000000000007</v>
      </c>
      <c r="H248" s="42">
        <f t="shared" si="34"/>
        <v>9713.6899999999987</v>
      </c>
      <c r="I248" s="42">
        <f t="shared" si="34"/>
        <v>13635.810000000001</v>
      </c>
      <c r="J248" s="43">
        <f t="shared" si="34"/>
        <v>20494.61</v>
      </c>
      <c r="K248" s="43">
        <f t="shared" si="34"/>
        <v>20286.169999999998</v>
      </c>
      <c r="L248" s="110">
        <f t="shared" si="34"/>
        <v>334.9</v>
      </c>
      <c r="M248" s="42">
        <f t="shared" si="34"/>
        <v>334.9</v>
      </c>
      <c r="N248" s="42">
        <f t="shared" si="34"/>
        <v>334.9</v>
      </c>
    </row>
    <row r="249" spans="1:18" ht="24.75" customHeight="1" x14ac:dyDescent="0.25">
      <c r="A249" s="217"/>
      <c r="B249" s="205"/>
      <c r="C249" s="204"/>
      <c r="D249" s="204"/>
      <c r="E249" s="150" t="s">
        <v>11</v>
      </c>
      <c r="F249" s="42">
        <f>F305</f>
        <v>31613.29</v>
      </c>
      <c r="G249" s="42">
        <f t="shared" si="34"/>
        <v>34712.080000000002</v>
      </c>
      <c r="H249" s="42">
        <f t="shared" si="34"/>
        <v>39408.15</v>
      </c>
      <c r="I249" s="42">
        <f t="shared" si="34"/>
        <v>42644.549999999996</v>
      </c>
      <c r="J249" s="43">
        <f t="shared" si="34"/>
        <v>50853.39</v>
      </c>
      <c r="K249" s="43">
        <f t="shared" si="34"/>
        <v>48317.89</v>
      </c>
      <c r="L249" s="110">
        <f t="shared" si="34"/>
        <v>80832.669999999984</v>
      </c>
      <c r="M249" s="42">
        <f t="shared" si="34"/>
        <v>80095.72</v>
      </c>
      <c r="N249" s="42">
        <f t="shared" si="34"/>
        <v>80835.73</v>
      </c>
    </row>
    <row r="250" spans="1:18" ht="38.25" customHeight="1" x14ac:dyDescent="0.25">
      <c r="A250" s="216"/>
      <c r="B250" s="140" t="s">
        <v>108</v>
      </c>
      <c r="C250" s="204"/>
      <c r="D250" s="204"/>
      <c r="E250" s="86"/>
      <c r="F250" s="77">
        <f>F251+F253+F254+F256+F258+F261+F262+F263+F264+F266+F267+F298+F299+F300</f>
        <v>38147.69</v>
      </c>
      <c r="G250" s="77">
        <f>G251+G253+G254+G256+G258+G261+G262+G263+G264+G266+G267+G298+G299+G300</f>
        <v>43308.280000000006</v>
      </c>
      <c r="H250" s="77">
        <f>H251+H253+H254+H256+H258+H261+H262+H263+H264+H266+H267+H298+H299+H300</f>
        <v>48256.80999999999</v>
      </c>
      <c r="I250" s="77">
        <f t="shared" ref="I250:N250" si="35">I251+I253+I254+I256+I258+I261+I262+I263+I264+I266+I267+I298+I299+I300+I252+I255+I257+I259+I260+I265</f>
        <v>55337.5</v>
      </c>
      <c r="J250" s="77">
        <f t="shared" si="35"/>
        <v>67856.599999999991</v>
      </c>
      <c r="K250" s="77">
        <f t="shared" si="35"/>
        <v>67467.48</v>
      </c>
      <c r="L250" s="118">
        <f t="shared" si="35"/>
        <v>77916.789999999994</v>
      </c>
      <c r="M250" s="77">
        <f t="shared" si="35"/>
        <v>77172.850000000006</v>
      </c>
      <c r="N250" s="77">
        <f t="shared" si="35"/>
        <v>77906.049999999988</v>
      </c>
    </row>
    <row r="251" spans="1:18" ht="58.5" customHeight="1" x14ac:dyDescent="0.25">
      <c r="A251" s="215" t="s">
        <v>219</v>
      </c>
      <c r="B251" s="203" t="s">
        <v>109</v>
      </c>
      <c r="C251" s="198"/>
      <c r="D251" s="203" t="s">
        <v>260</v>
      </c>
      <c r="E251" s="142" t="s">
        <v>11</v>
      </c>
      <c r="F251" s="77">
        <v>2525.35</v>
      </c>
      <c r="G251" s="77">
        <v>3041.03</v>
      </c>
      <c r="H251" s="77">
        <v>3117.68</v>
      </c>
      <c r="I251" s="77">
        <v>2802.21</v>
      </c>
      <c r="J251" s="78">
        <v>3004.7</v>
      </c>
      <c r="K251" s="78">
        <v>2910.64</v>
      </c>
      <c r="L251" s="118">
        <v>4786.8999999999996</v>
      </c>
      <c r="M251" s="118">
        <v>4713.3999999999996</v>
      </c>
      <c r="N251" s="118">
        <v>4786.8999999999996</v>
      </c>
    </row>
    <row r="252" spans="1:18" ht="58.5" customHeight="1" x14ac:dyDescent="0.25">
      <c r="A252" s="216"/>
      <c r="B252" s="205"/>
      <c r="C252" s="198"/>
      <c r="D252" s="205"/>
      <c r="E252" s="142" t="s">
        <v>10</v>
      </c>
      <c r="F252" s="77">
        <v>0</v>
      </c>
      <c r="G252" s="77">
        <v>0</v>
      </c>
      <c r="H252" s="77">
        <v>0</v>
      </c>
      <c r="I252" s="77">
        <v>766.57</v>
      </c>
      <c r="J252" s="78">
        <v>1088.08</v>
      </c>
      <c r="K252" s="78">
        <v>1088.08</v>
      </c>
      <c r="L252" s="118"/>
      <c r="M252" s="77"/>
      <c r="N252" s="77"/>
    </row>
    <row r="253" spans="1:18" ht="38.25" x14ac:dyDescent="0.25">
      <c r="A253" s="60" t="s">
        <v>220</v>
      </c>
      <c r="B253" s="140" t="s">
        <v>110</v>
      </c>
      <c r="C253" s="198"/>
      <c r="D253" s="140">
        <v>2021</v>
      </c>
      <c r="E253" s="142" t="s">
        <v>29</v>
      </c>
      <c r="F253" s="77"/>
      <c r="G253" s="77">
        <v>21.6</v>
      </c>
      <c r="H253" s="77"/>
      <c r="I253" s="77">
        <v>24.44</v>
      </c>
      <c r="J253" s="78"/>
      <c r="K253" s="78"/>
      <c r="L253" s="118"/>
      <c r="M253" s="77"/>
      <c r="N253" s="77"/>
    </row>
    <row r="254" spans="1:18" ht="53.25" customHeight="1" x14ac:dyDescent="0.25">
      <c r="A254" s="215" t="s">
        <v>221</v>
      </c>
      <c r="B254" s="203" t="s">
        <v>111</v>
      </c>
      <c r="C254" s="198"/>
      <c r="D254" s="198" t="s">
        <v>260</v>
      </c>
      <c r="E254" s="142" t="s">
        <v>11</v>
      </c>
      <c r="F254" s="77">
        <v>6431.75</v>
      </c>
      <c r="G254" s="77">
        <v>10822.73</v>
      </c>
      <c r="H254" s="77">
        <v>14424.53</v>
      </c>
      <c r="I254" s="77">
        <v>15311.41</v>
      </c>
      <c r="J254" s="78">
        <v>17934.53</v>
      </c>
      <c r="K254" s="78">
        <v>17722.990000000002</v>
      </c>
      <c r="L254" s="118">
        <v>21554.6</v>
      </c>
      <c r="M254" s="77">
        <v>21312.13</v>
      </c>
      <c r="N254" s="77">
        <v>21550.13</v>
      </c>
    </row>
    <row r="255" spans="1:18" ht="53.25" customHeight="1" x14ac:dyDescent="0.25">
      <c r="A255" s="216"/>
      <c r="B255" s="205"/>
      <c r="C255" s="198"/>
      <c r="D255" s="198"/>
      <c r="E255" s="142" t="s">
        <v>10</v>
      </c>
      <c r="F255" s="77">
        <v>0</v>
      </c>
      <c r="G255" s="77">
        <v>0</v>
      </c>
      <c r="H255" s="77">
        <v>0</v>
      </c>
      <c r="I255" s="77">
        <v>1673.18</v>
      </c>
      <c r="J255" s="78">
        <v>1590.32</v>
      </c>
      <c r="K255" s="78">
        <v>1590.32</v>
      </c>
      <c r="L255" s="118"/>
      <c r="M255" s="77"/>
      <c r="N255" s="77"/>
    </row>
    <row r="256" spans="1:18" ht="58.5" customHeight="1" x14ac:dyDescent="0.25">
      <c r="A256" s="215" t="s">
        <v>222</v>
      </c>
      <c r="B256" s="203" t="s">
        <v>112</v>
      </c>
      <c r="C256" s="198"/>
      <c r="D256" s="198"/>
      <c r="E256" s="142" t="s">
        <v>11</v>
      </c>
      <c r="F256" s="77">
        <v>6106.42</v>
      </c>
      <c r="G256" s="77">
        <v>6592.7</v>
      </c>
      <c r="H256" s="77">
        <v>5652.68</v>
      </c>
      <c r="I256" s="77">
        <v>6373.16</v>
      </c>
      <c r="J256" s="78">
        <v>7020.13</v>
      </c>
      <c r="K256" s="78">
        <v>6996.46</v>
      </c>
      <c r="L256" s="118">
        <v>10158.59</v>
      </c>
      <c r="M256" s="77">
        <v>10030.049999999999</v>
      </c>
      <c r="N256" s="77">
        <v>10153.74</v>
      </c>
    </row>
    <row r="257" spans="1:15" ht="58.5" customHeight="1" x14ac:dyDescent="0.25">
      <c r="A257" s="216"/>
      <c r="B257" s="205"/>
      <c r="C257" s="198"/>
      <c r="D257" s="198"/>
      <c r="E257" s="142" t="s">
        <v>10</v>
      </c>
      <c r="F257" s="77">
        <v>0</v>
      </c>
      <c r="G257" s="77">
        <v>0</v>
      </c>
      <c r="H257" s="77">
        <v>0</v>
      </c>
      <c r="I257" s="77">
        <v>431.5</v>
      </c>
      <c r="J257" s="78">
        <v>615.74</v>
      </c>
      <c r="K257" s="78">
        <v>615.74</v>
      </c>
      <c r="L257" s="118"/>
      <c r="M257" s="77"/>
      <c r="N257" s="77"/>
    </row>
    <row r="258" spans="1:15" ht="48.75" customHeight="1" x14ac:dyDescent="0.25">
      <c r="A258" s="215" t="s">
        <v>223</v>
      </c>
      <c r="B258" s="203" t="s">
        <v>113</v>
      </c>
      <c r="C258" s="198"/>
      <c r="D258" s="198"/>
      <c r="E258" s="142" t="s">
        <v>11</v>
      </c>
      <c r="F258" s="77">
        <v>6259.3</v>
      </c>
      <c r="G258" s="77">
        <v>5493.62</v>
      </c>
      <c r="H258" s="77">
        <v>7517.78</v>
      </c>
      <c r="I258" s="77">
        <v>6220.64</v>
      </c>
      <c r="J258" s="78">
        <v>5818.54</v>
      </c>
      <c r="K258" s="78">
        <v>5818.54</v>
      </c>
      <c r="L258" s="118">
        <v>14289.42</v>
      </c>
      <c r="M258" s="77">
        <v>14179.25</v>
      </c>
      <c r="N258" s="77">
        <v>14288.85</v>
      </c>
    </row>
    <row r="259" spans="1:15" ht="48.75" customHeight="1" x14ac:dyDescent="0.25">
      <c r="A259" s="216"/>
      <c r="B259" s="205"/>
      <c r="C259" s="198"/>
      <c r="D259" s="198"/>
      <c r="E259" s="142" t="s">
        <v>10</v>
      </c>
      <c r="F259" s="77">
        <v>0</v>
      </c>
      <c r="G259" s="77">
        <v>0</v>
      </c>
      <c r="H259" s="77">
        <v>0</v>
      </c>
      <c r="I259" s="77">
        <v>2962.86</v>
      </c>
      <c r="J259" s="78">
        <v>6633.66</v>
      </c>
      <c r="K259" s="78">
        <v>6633.66</v>
      </c>
      <c r="L259" s="118"/>
      <c r="M259" s="77"/>
      <c r="N259" s="77"/>
    </row>
    <row r="260" spans="1:15" ht="48.75" customHeight="1" x14ac:dyDescent="0.25">
      <c r="A260" s="215" t="s">
        <v>224</v>
      </c>
      <c r="B260" s="203" t="s">
        <v>114</v>
      </c>
      <c r="C260" s="198"/>
      <c r="D260" s="198"/>
      <c r="E260" s="142" t="s">
        <v>10</v>
      </c>
      <c r="F260" s="77">
        <v>0</v>
      </c>
      <c r="G260" s="77">
        <v>0</v>
      </c>
      <c r="H260" s="77">
        <v>0</v>
      </c>
      <c r="I260" s="77">
        <v>7452.47</v>
      </c>
      <c r="J260" s="78"/>
      <c r="K260" s="78"/>
      <c r="L260" s="118"/>
      <c r="M260" s="77"/>
      <c r="N260" s="77"/>
    </row>
    <row r="261" spans="1:15" ht="50.25" customHeight="1" x14ac:dyDescent="0.25">
      <c r="A261" s="216"/>
      <c r="B261" s="204"/>
      <c r="C261" s="198"/>
      <c r="D261" s="198"/>
      <c r="E261" s="142" t="s">
        <v>11</v>
      </c>
      <c r="F261" s="77">
        <v>9838.7099999999991</v>
      </c>
      <c r="G261" s="77">
        <v>7954.82</v>
      </c>
      <c r="H261" s="77">
        <v>4531.7</v>
      </c>
      <c r="I261" s="77">
        <v>6923.4</v>
      </c>
      <c r="J261" s="78">
        <v>8997.64</v>
      </c>
      <c r="K261" s="78">
        <v>8943.08</v>
      </c>
      <c r="L261" s="118">
        <v>21205.67</v>
      </c>
      <c r="M261" s="77">
        <v>21056.47</v>
      </c>
      <c r="N261" s="77">
        <v>21204.87</v>
      </c>
    </row>
    <row r="262" spans="1:15" ht="30" customHeight="1" x14ac:dyDescent="0.25">
      <c r="A262" s="215" t="s">
        <v>225</v>
      </c>
      <c r="B262" s="205"/>
      <c r="C262" s="198"/>
      <c r="D262" s="198"/>
      <c r="E262" s="142" t="s">
        <v>10</v>
      </c>
      <c r="F262" s="77">
        <v>4873.8100000000004</v>
      </c>
      <c r="G262" s="77">
        <v>8139.3</v>
      </c>
      <c r="H262" s="77">
        <v>9372.0499999999993</v>
      </c>
      <c r="I262" s="77">
        <v>0</v>
      </c>
      <c r="J262" s="78">
        <v>9787.16</v>
      </c>
      <c r="K262" s="78">
        <v>9787.16</v>
      </c>
      <c r="L262" s="118">
        <v>0</v>
      </c>
      <c r="M262" s="77">
        <v>0</v>
      </c>
      <c r="N262" s="77"/>
    </row>
    <row r="263" spans="1:15" ht="25.5" customHeight="1" x14ac:dyDescent="0.25">
      <c r="A263" s="216"/>
      <c r="B263" s="85" t="s">
        <v>34</v>
      </c>
      <c r="C263" s="198"/>
      <c r="D263" s="140" t="s">
        <v>264</v>
      </c>
      <c r="E263" s="142" t="s">
        <v>11</v>
      </c>
      <c r="F263" s="77">
        <v>0</v>
      </c>
      <c r="G263" s="77">
        <v>251.68</v>
      </c>
      <c r="H263" s="77">
        <v>289.83999999999997</v>
      </c>
      <c r="I263" s="77">
        <v>0</v>
      </c>
      <c r="J263" s="78">
        <v>0</v>
      </c>
      <c r="K263" s="78"/>
      <c r="L263" s="118">
        <v>0</v>
      </c>
      <c r="M263" s="77">
        <v>0</v>
      </c>
      <c r="N263" s="77"/>
    </row>
    <row r="264" spans="1:15" ht="48" customHeight="1" x14ac:dyDescent="0.25">
      <c r="A264" s="215" t="s">
        <v>226</v>
      </c>
      <c r="B264" s="203" t="s">
        <v>115</v>
      </c>
      <c r="C264" s="198"/>
      <c r="D264" s="203" t="s">
        <v>261</v>
      </c>
      <c r="E264" s="142" t="s">
        <v>11</v>
      </c>
      <c r="F264" s="77">
        <v>0</v>
      </c>
      <c r="G264" s="77">
        <v>0</v>
      </c>
      <c r="H264" s="77">
        <v>3277.85</v>
      </c>
      <c r="I264" s="77">
        <v>4158.63</v>
      </c>
      <c r="J264" s="78">
        <v>4920.8500000000004</v>
      </c>
      <c r="K264" s="78">
        <v>4915.5600000000004</v>
      </c>
      <c r="L264" s="118">
        <v>5921.61</v>
      </c>
      <c r="M264" s="77">
        <v>5881.55</v>
      </c>
      <c r="N264" s="77">
        <v>5921.56</v>
      </c>
    </row>
    <row r="265" spans="1:15" ht="48" customHeight="1" x14ac:dyDescent="0.25">
      <c r="A265" s="216"/>
      <c r="B265" s="205"/>
      <c r="C265" s="198"/>
      <c r="D265" s="205"/>
      <c r="E265" s="142" t="s">
        <v>10</v>
      </c>
      <c r="F265" s="77">
        <v>0</v>
      </c>
      <c r="G265" s="77">
        <v>0</v>
      </c>
      <c r="H265" s="77">
        <v>0</v>
      </c>
      <c r="I265" s="77">
        <v>237.03</v>
      </c>
      <c r="J265" s="78">
        <v>445.25</v>
      </c>
      <c r="K265" s="78">
        <v>445.25</v>
      </c>
      <c r="L265" s="118"/>
      <c r="M265" s="77"/>
      <c r="N265" s="77"/>
    </row>
    <row r="266" spans="1:15" ht="36" customHeight="1" x14ac:dyDescent="0.25">
      <c r="A266" s="215" t="s">
        <v>228</v>
      </c>
      <c r="B266" s="203" t="s">
        <v>116</v>
      </c>
      <c r="C266" s="198"/>
      <c r="D266" s="198">
        <v>2019</v>
      </c>
      <c r="E266" s="142" t="s">
        <v>10</v>
      </c>
      <c r="F266" s="77">
        <v>0</v>
      </c>
      <c r="G266" s="77">
        <v>0</v>
      </c>
      <c r="H266" s="77">
        <v>0</v>
      </c>
      <c r="I266" s="77">
        <v>0</v>
      </c>
      <c r="J266" s="78">
        <v>0</v>
      </c>
      <c r="K266" s="78"/>
      <c r="L266" s="118">
        <v>0</v>
      </c>
      <c r="M266" s="77">
        <v>0</v>
      </c>
      <c r="N266" s="77"/>
    </row>
    <row r="267" spans="1:15" ht="23.25" customHeight="1" x14ac:dyDescent="0.25">
      <c r="A267" s="216"/>
      <c r="B267" s="205"/>
      <c r="C267" s="198"/>
      <c r="D267" s="198"/>
      <c r="E267" s="142" t="s">
        <v>11</v>
      </c>
      <c r="F267" s="77">
        <v>0</v>
      </c>
      <c r="G267" s="77">
        <v>0</v>
      </c>
      <c r="H267" s="77">
        <v>0</v>
      </c>
      <c r="I267" s="77">
        <v>0</v>
      </c>
      <c r="J267" s="78">
        <v>0</v>
      </c>
      <c r="K267" s="78"/>
      <c r="L267" s="118">
        <v>0</v>
      </c>
      <c r="M267" s="77">
        <v>0</v>
      </c>
      <c r="N267" s="77"/>
    </row>
    <row r="268" spans="1:15" ht="92.25" customHeight="1" x14ac:dyDescent="0.25">
      <c r="A268" s="60" t="s">
        <v>227</v>
      </c>
      <c r="B268" s="140" t="s">
        <v>117</v>
      </c>
      <c r="C268" s="198"/>
      <c r="D268" s="140" t="s">
        <v>260</v>
      </c>
      <c r="E268" s="142" t="s">
        <v>10</v>
      </c>
      <c r="F268" s="77">
        <v>62.11</v>
      </c>
      <c r="G268" s="77">
        <v>63</v>
      </c>
      <c r="H268" s="77">
        <v>64.41</v>
      </c>
      <c r="I268" s="77">
        <v>63.8</v>
      </c>
      <c r="J268" s="78">
        <v>68.099999999999994</v>
      </c>
      <c r="K268" s="78">
        <v>67.5</v>
      </c>
      <c r="L268" s="118">
        <v>67.599999999999994</v>
      </c>
      <c r="M268" s="77">
        <v>67.599999999999994</v>
      </c>
      <c r="N268" s="77">
        <v>67.599999999999994</v>
      </c>
      <c r="O268">
        <v>0.1</v>
      </c>
    </row>
    <row r="269" spans="1:15" ht="61.5" customHeight="1" x14ac:dyDescent="0.25">
      <c r="A269" s="60" t="s">
        <v>229</v>
      </c>
      <c r="B269" s="140" t="s">
        <v>118</v>
      </c>
      <c r="C269" s="198"/>
      <c r="D269" s="140" t="s">
        <v>264</v>
      </c>
      <c r="E269" s="142" t="s">
        <v>10</v>
      </c>
      <c r="F269" s="77"/>
      <c r="G269" s="77">
        <v>22.6</v>
      </c>
      <c r="H269" s="77">
        <v>24</v>
      </c>
      <c r="I269" s="77">
        <v>23.3</v>
      </c>
      <c r="J269" s="78">
        <v>23.3</v>
      </c>
      <c r="K269" s="78">
        <v>21.6</v>
      </c>
      <c r="L269" s="118">
        <v>24.3</v>
      </c>
      <c r="M269" s="77">
        <v>24.3</v>
      </c>
      <c r="N269" s="77">
        <v>24.3</v>
      </c>
      <c r="O269">
        <v>2.6</v>
      </c>
    </row>
    <row r="270" spans="1:15" ht="45.75" customHeight="1" x14ac:dyDescent="0.25">
      <c r="A270" s="63" t="s">
        <v>230</v>
      </c>
      <c r="B270" s="87" t="s">
        <v>119</v>
      </c>
      <c r="C270" s="198" t="s">
        <v>324</v>
      </c>
      <c r="D270" s="198" t="s">
        <v>260</v>
      </c>
      <c r="E270" s="254" t="s">
        <v>11</v>
      </c>
      <c r="F270" s="80">
        <f>F271+F272+F273+F274+F275+F276+F277</f>
        <v>102.64</v>
      </c>
      <c r="G270" s="80">
        <f t="shared" ref="G270:N270" si="36">G271+G272+G273+G274+G275+G276+G277</f>
        <v>175.57999999999998</v>
      </c>
      <c r="H270" s="80">
        <f t="shared" si="36"/>
        <v>210.57999999999998</v>
      </c>
      <c r="I270" s="80">
        <f t="shared" si="36"/>
        <v>210.57999999999998</v>
      </c>
      <c r="J270" s="81">
        <f t="shared" si="36"/>
        <v>254.57999999999998</v>
      </c>
      <c r="K270" s="81">
        <f t="shared" si="36"/>
        <v>254.57999999999998</v>
      </c>
      <c r="L270" s="119">
        <f t="shared" si="36"/>
        <v>795.66</v>
      </c>
      <c r="M270" s="80">
        <f t="shared" si="36"/>
        <v>795.66</v>
      </c>
      <c r="N270" s="80">
        <f t="shared" si="36"/>
        <v>795.66</v>
      </c>
    </row>
    <row r="271" spans="1:15" ht="78" customHeight="1" x14ac:dyDescent="0.25">
      <c r="A271" s="60" t="s">
        <v>231</v>
      </c>
      <c r="B271" s="140" t="s">
        <v>120</v>
      </c>
      <c r="C271" s="198"/>
      <c r="D271" s="198"/>
      <c r="E271" s="255"/>
      <c r="F271" s="77">
        <v>102.64</v>
      </c>
      <c r="G271" s="77">
        <v>67.56</v>
      </c>
      <c r="H271" s="77">
        <v>139.46</v>
      </c>
      <c r="I271" s="77">
        <v>154.69999999999999</v>
      </c>
      <c r="J271" s="78">
        <v>165.8</v>
      </c>
      <c r="K271" s="78">
        <v>165.8</v>
      </c>
      <c r="L271" s="118">
        <v>286.66000000000003</v>
      </c>
      <c r="M271" s="118">
        <v>286.66000000000003</v>
      </c>
      <c r="N271" s="118">
        <v>286.66000000000003</v>
      </c>
    </row>
    <row r="272" spans="1:15" ht="57.75" customHeight="1" x14ac:dyDescent="0.25">
      <c r="A272" s="60" t="s">
        <v>232</v>
      </c>
      <c r="B272" s="140" t="s">
        <v>121</v>
      </c>
      <c r="C272" s="198"/>
      <c r="D272" s="140" t="s">
        <v>279</v>
      </c>
      <c r="E272" s="255"/>
      <c r="F272" s="77"/>
      <c r="G272" s="77"/>
      <c r="H272" s="77">
        <v>0.7</v>
      </c>
      <c r="I272" s="77"/>
      <c r="J272" s="78">
        <v>32.58</v>
      </c>
      <c r="K272" s="78">
        <v>32.58</v>
      </c>
      <c r="L272" s="118">
        <v>325.10000000000002</v>
      </c>
      <c r="M272" s="118">
        <v>325.10000000000002</v>
      </c>
      <c r="N272" s="118">
        <v>325.10000000000002</v>
      </c>
    </row>
    <row r="273" spans="1:14" ht="111" customHeight="1" x14ac:dyDescent="0.25">
      <c r="A273" s="60" t="s">
        <v>233</v>
      </c>
      <c r="B273" s="140" t="s">
        <v>122</v>
      </c>
      <c r="C273" s="198"/>
      <c r="D273" s="198">
        <v>2023</v>
      </c>
      <c r="E273" s="255"/>
      <c r="F273" s="77"/>
      <c r="G273" s="77"/>
      <c r="H273" s="77"/>
      <c r="I273" s="77"/>
      <c r="J273" s="78">
        <v>3</v>
      </c>
      <c r="K273" s="78">
        <v>3</v>
      </c>
      <c r="L273" s="118">
        <v>3</v>
      </c>
      <c r="M273" s="118">
        <v>3</v>
      </c>
      <c r="N273" s="118">
        <v>3</v>
      </c>
    </row>
    <row r="274" spans="1:14" ht="75.75" customHeight="1" x14ac:dyDescent="0.25">
      <c r="A274" s="60" t="s">
        <v>234</v>
      </c>
      <c r="B274" s="140" t="s">
        <v>123</v>
      </c>
      <c r="C274" s="198"/>
      <c r="D274" s="198"/>
      <c r="E274" s="255"/>
      <c r="F274" s="77"/>
      <c r="G274" s="77"/>
      <c r="H274" s="77"/>
      <c r="I274" s="77"/>
      <c r="J274" s="78">
        <v>3</v>
      </c>
      <c r="K274" s="78">
        <v>3</v>
      </c>
      <c r="L274" s="118">
        <v>4.5</v>
      </c>
      <c r="M274" s="118">
        <v>4.5</v>
      </c>
      <c r="N274" s="118">
        <v>4.5</v>
      </c>
    </row>
    <row r="275" spans="1:14" ht="51" x14ac:dyDescent="0.25">
      <c r="A275" s="60" t="s">
        <v>235</v>
      </c>
      <c r="B275" s="140" t="s">
        <v>124</v>
      </c>
      <c r="C275" s="198"/>
      <c r="D275" s="140">
        <v>2019</v>
      </c>
      <c r="E275" s="255"/>
      <c r="F275" s="77"/>
      <c r="G275" s="77"/>
      <c r="H275" s="77"/>
      <c r="I275" s="77"/>
      <c r="J275" s="78"/>
      <c r="K275" s="78"/>
      <c r="L275" s="118">
        <v>0</v>
      </c>
      <c r="M275" s="118">
        <v>0</v>
      </c>
      <c r="N275" s="118">
        <v>0</v>
      </c>
    </row>
    <row r="276" spans="1:14" ht="69.75" customHeight="1" x14ac:dyDescent="0.25">
      <c r="A276" s="60" t="s">
        <v>236</v>
      </c>
      <c r="B276" s="140" t="s">
        <v>125</v>
      </c>
      <c r="C276" s="198"/>
      <c r="D276" s="140" t="s">
        <v>264</v>
      </c>
      <c r="E276" s="255"/>
      <c r="F276" s="77"/>
      <c r="G276" s="77">
        <v>108.02</v>
      </c>
      <c r="H276" s="77">
        <v>70.42</v>
      </c>
      <c r="I276" s="77">
        <v>55.88</v>
      </c>
      <c r="J276" s="78">
        <v>50.2</v>
      </c>
      <c r="K276" s="78">
        <v>50.2</v>
      </c>
      <c r="L276" s="118">
        <v>176.4</v>
      </c>
      <c r="M276" s="118">
        <v>176.4</v>
      </c>
      <c r="N276" s="118">
        <v>176.4</v>
      </c>
    </row>
    <row r="277" spans="1:14" ht="71.25" customHeight="1" x14ac:dyDescent="0.25">
      <c r="A277" s="60" t="s">
        <v>237</v>
      </c>
      <c r="B277" s="140" t="s">
        <v>126</v>
      </c>
      <c r="C277" s="198"/>
      <c r="D277" s="140">
        <v>2023</v>
      </c>
      <c r="E277" s="256"/>
      <c r="F277" s="77"/>
      <c r="G277" s="77"/>
      <c r="H277" s="77"/>
      <c r="I277" s="77"/>
      <c r="J277" s="78"/>
      <c r="K277" s="78"/>
      <c r="L277" s="118">
        <v>0</v>
      </c>
      <c r="M277" s="78">
        <v>0</v>
      </c>
      <c r="N277" s="78"/>
    </row>
    <row r="278" spans="1:14" ht="71.25" customHeight="1" x14ac:dyDescent="0.25">
      <c r="A278" s="63" t="s">
        <v>238</v>
      </c>
      <c r="B278" s="87" t="s">
        <v>127</v>
      </c>
      <c r="C278" s="198" t="s">
        <v>283</v>
      </c>
      <c r="D278" s="140" t="s">
        <v>260</v>
      </c>
      <c r="E278" s="235" t="s">
        <v>11</v>
      </c>
      <c r="F278" s="80">
        <f>F279+F280+F281+F282+F283+F284+F285+F286+F287+F288+F289+F290</f>
        <v>137.99</v>
      </c>
      <c r="G278" s="80">
        <f t="shared" ref="G278:N278" si="37">G279+G280+G281+G282+G283+G284+G285+G286+G287+G288+G289+G290</f>
        <v>50</v>
      </c>
      <c r="H278" s="80">
        <f t="shared" si="37"/>
        <v>50</v>
      </c>
      <c r="I278" s="80">
        <f t="shared" si="37"/>
        <v>250</v>
      </c>
      <c r="J278" s="81">
        <f t="shared" si="37"/>
        <v>227</v>
      </c>
      <c r="K278" s="81">
        <f t="shared" si="37"/>
        <v>227</v>
      </c>
      <c r="L278" s="119">
        <f t="shared" si="37"/>
        <v>220</v>
      </c>
      <c r="M278" s="80">
        <f t="shared" si="37"/>
        <v>220</v>
      </c>
      <c r="N278" s="80">
        <f t="shared" si="37"/>
        <v>220</v>
      </c>
    </row>
    <row r="279" spans="1:14" x14ac:dyDescent="0.25">
      <c r="A279" s="60" t="s">
        <v>239</v>
      </c>
      <c r="B279" s="140" t="s">
        <v>128</v>
      </c>
      <c r="C279" s="198"/>
      <c r="D279" s="140" t="s">
        <v>260</v>
      </c>
      <c r="E279" s="236"/>
      <c r="F279" s="77">
        <v>17.989999999999998</v>
      </c>
      <c r="G279" s="77">
        <v>10</v>
      </c>
      <c r="H279" s="77">
        <v>15</v>
      </c>
      <c r="I279" s="77">
        <v>14.68</v>
      </c>
      <c r="J279" s="78">
        <v>20</v>
      </c>
      <c r="K279" s="78">
        <v>20</v>
      </c>
      <c r="L279" s="118">
        <v>30</v>
      </c>
      <c r="M279" s="118">
        <v>30</v>
      </c>
      <c r="N279" s="118">
        <v>30</v>
      </c>
    </row>
    <row r="280" spans="1:14" ht="38.25" x14ac:dyDescent="0.25">
      <c r="A280" s="60" t="s">
        <v>240</v>
      </c>
      <c r="B280" s="140" t="s">
        <v>129</v>
      </c>
      <c r="C280" s="198"/>
      <c r="D280" s="140">
        <v>2019</v>
      </c>
      <c r="E280" s="236"/>
      <c r="F280" s="77"/>
      <c r="G280" s="77"/>
      <c r="H280" s="77"/>
      <c r="I280" s="77"/>
      <c r="J280" s="78"/>
      <c r="K280" s="78"/>
      <c r="L280" s="118">
        <v>0</v>
      </c>
      <c r="M280" s="118">
        <v>0</v>
      </c>
      <c r="N280" s="118">
        <v>0</v>
      </c>
    </row>
    <row r="281" spans="1:14" ht="35.25" customHeight="1" x14ac:dyDescent="0.25">
      <c r="A281" s="60" t="s">
        <v>241</v>
      </c>
      <c r="B281" s="140" t="s">
        <v>130</v>
      </c>
      <c r="C281" s="198"/>
      <c r="D281" s="140" t="s">
        <v>280</v>
      </c>
      <c r="E281" s="236"/>
      <c r="F281" s="77"/>
      <c r="G281" s="77">
        <v>25</v>
      </c>
      <c r="H281" s="77"/>
      <c r="I281" s="77">
        <v>7.5</v>
      </c>
      <c r="J281" s="78"/>
      <c r="K281" s="78"/>
      <c r="L281" s="118">
        <v>30</v>
      </c>
      <c r="M281" s="118">
        <v>30</v>
      </c>
      <c r="N281" s="118">
        <v>30</v>
      </c>
    </row>
    <row r="282" spans="1:14" ht="39" customHeight="1" x14ac:dyDescent="0.25">
      <c r="A282" s="60" t="s">
        <v>242</v>
      </c>
      <c r="B282" s="140" t="s">
        <v>131</v>
      </c>
      <c r="C282" s="198"/>
      <c r="D282" s="140">
        <v>2022</v>
      </c>
      <c r="E282" s="236"/>
      <c r="F282" s="77"/>
      <c r="G282" s="77"/>
      <c r="H282" s="77">
        <v>5</v>
      </c>
      <c r="I282" s="77"/>
      <c r="J282" s="78">
        <v>20</v>
      </c>
      <c r="K282" s="78">
        <v>20</v>
      </c>
      <c r="L282" s="118">
        <v>20</v>
      </c>
      <c r="M282" s="118">
        <v>20</v>
      </c>
      <c r="N282" s="118">
        <v>20</v>
      </c>
    </row>
    <row r="283" spans="1:14" ht="24" customHeight="1" x14ac:dyDescent="0.25">
      <c r="A283" s="60" t="s">
        <v>243</v>
      </c>
      <c r="B283" s="140" t="s">
        <v>132</v>
      </c>
      <c r="C283" s="198"/>
      <c r="D283" s="140">
        <v>2023</v>
      </c>
      <c r="E283" s="236"/>
      <c r="F283" s="77"/>
      <c r="G283" s="77"/>
      <c r="H283" s="77"/>
      <c r="I283" s="77">
        <v>17</v>
      </c>
      <c r="J283" s="78">
        <v>15</v>
      </c>
      <c r="K283" s="78">
        <v>15</v>
      </c>
      <c r="L283" s="118">
        <v>30</v>
      </c>
      <c r="M283" s="118">
        <v>30</v>
      </c>
      <c r="N283" s="118">
        <v>30</v>
      </c>
    </row>
    <row r="284" spans="1:14" ht="38.25" x14ac:dyDescent="0.25">
      <c r="A284" s="60" t="s">
        <v>244</v>
      </c>
      <c r="B284" s="140" t="s">
        <v>312</v>
      </c>
      <c r="C284" s="198"/>
      <c r="D284" s="140">
        <v>2019</v>
      </c>
      <c r="E284" s="236"/>
      <c r="F284" s="77"/>
      <c r="G284" s="77"/>
      <c r="H284" s="77"/>
      <c r="I284" s="77">
        <v>20</v>
      </c>
      <c r="J284" s="78"/>
      <c r="K284" s="78"/>
      <c r="L284" s="118">
        <v>0</v>
      </c>
      <c r="M284" s="118">
        <v>0</v>
      </c>
      <c r="N284" s="118">
        <v>0</v>
      </c>
    </row>
    <row r="285" spans="1:14" ht="25.5" x14ac:dyDescent="0.25">
      <c r="A285" s="60" t="s">
        <v>245</v>
      </c>
      <c r="B285" s="140" t="s">
        <v>133</v>
      </c>
      <c r="C285" s="198"/>
      <c r="D285" s="140" t="s">
        <v>281</v>
      </c>
      <c r="E285" s="236"/>
      <c r="F285" s="77">
        <v>110</v>
      </c>
      <c r="G285" s="77"/>
      <c r="H285" s="77"/>
      <c r="I285" s="77"/>
      <c r="J285" s="78">
        <v>100</v>
      </c>
      <c r="K285" s="78">
        <v>100</v>
      </c>
      <c r="L285" s="118">
        <v>0</v>
      </c>
      <c r="M285" s="118">
        <v>0</v>
      </c>
      <c r="N285" s="118">
        <v>0</v>
      </c>
    </row>
    <row r="286" spans="1:14" ht="35.25" customHeight="1" x14ac:dyDescent="0.25">
      <c r="A286" s="60" t="s">
        <v>246</v>
      </c>
      <c r="B286" s="140" t="s">
        <v>134</v>
      </c>
      <c r="C286" s="198"/>
      <c r="D286" s="140" t="s">
        <v>260</v>
      </c>
      <c r="E286" s="236"/>
      <c r="F286" s="77">
        <v>10</v>
      </c>
      <c r="G286" s="77">
        <v>15</v>
      </c>
      <c r="H286" s="77">
        <v>19</v>
      </c>
      <c r="I286" s="77">
        <v>30</v>
      </c>
      <c r="J286" s="78">
        <v>30</v>
      </c>
      <c r="K286" s="78">
        <v>30</v>
      </c>
      <c r="L286" s="118">
        <v>30</v>
      </c>
      <c r="M286" s="118">
        <v>30</v>
      </c>
      <c r="N286" s="118">
        <v>30</v>
      </c>
    </row>
    <row r="287" spans="1:14" x14ac:dyDescent="0.25">
      <c r="A287" s="60" t="s">
        <v>247</v>
      </c>
      <c r="B287" s="140" t="s">
        <v>135</v>
      </c>
      <c r="C287" s="198"/>
      <c r="D287" s="140" t="s">
        <v>282</v>
      </c>
      <c r="E287" s="236"/>
      <c r="F287" s="77"/>
      <c r="G287" s="77"/>
      <c r="H287" s="77">
        <v>11</v>
      </c>
      <c r="I287" s="77">
        <v>10</v>
      </c>
      <c r="J287" s="78">
        <v>12</v>
      </c>
      <c r="K287" s="78">
        <v>12</v>
      </c>
      <c r="L287" s="118">
        <v>30</v>
      </c>
      <c r="M287" s="118">
        <v>30</v>
      </c>
      <c r="N287" s="118">
        <v>30</v>
      </c>
    </row>
    <row r="288" spans="1:14" ht="50.25" customHeight="1" x14ac:dyDescent="0.25">
      <c r="A288" s="60" t="s">
        <v>248</v>
      </c>
      <c r="B288" s="140" t="s">
        <v>136</v>
      </c>
      <c r="C288" s="198"/>
      <c r="D288" s="198">
        <v>2023</v>
      </c>
      <c r="E288" s="236"/>
      <c r="F288" s="77"/>
      <c r="G288" s="77"/>
      <c r="H288" s="77"/>
      <c r="I288" s="77"/>
      <c r="J288" s="78"/>
      <c r="K288" s="78"/>
      <c r="L288" s="118">
        <v>0</v>
      </c>
      <c r="M288" s="118">
        <v>0</v>
      </c>
      <c r="N288" s="118">
        <v>0</v>
      </c>
    </row>
    <row r="289" spans="1:14" ht="48" customHeight="1" x14ac:dyDescent="0.25">
      <c r="A289" s="60" t="s">
        <v>249</v>
      </c>
      <c r="B289" s="140" t="s">
        <v>313</v>
      </c>
      <c r="C289" s="198"/>
      <c r="D289" s="198"/>
      <c r="E289" s="236"/>
      <c r="F289" s="77"/>
      <c r="G289" s="77"/>
      <c r="H289" s="77"/>
      <c r="I289" s="77">
        <v>100.82</v>
      </c>
      <c r="J289" s="78"/>
      <c r="K289" s="78"/>
      <c r="L289" s="118">
        <v>0</v>
      </c>
      <c r="M289" s="118">
        <v>0</v>
      </c>
      <c r="N289" s="118">
        <v>0</v>
      </c>
    </row>
    <row r="290" spans="1:14" ht="25.5" x14ac:dyDescent="0.25">
      <c r="A290" s="60" t="s">
        <v>250</v>
      </c>
      <c r="B290" s="140" t="s">
        <v>137</v>
      </c>
      <c r="C290" s="198"/>
      <c r="D290" s="198"/>
      <c r="E290" s="237"/>
      <c r="F290" s="77"/>
      <c r="G290" s="77"/>
      <c r="H290" s="77"/>
      <c r="I290" s="77">
        <v>50</v>
      </c>
      <c r="J290" s="78">
        <v>30</v>
      </c>
      <c r="K290" s="78">
        <v>30</v>
      </c>
      <c r="L290" s="118">
        <v>50</v>
      </c>
      <c r="M290" s="118">
        <v>50</v>
      </c>
      <c r="N290" s="118">
        <v>50</v>
      </c>
    </row>
    <row r="291" spans="1:14" ht="51" customHeight="1" x14ac:dyDescent="0.25">
      <c r="A291" s="60" t="s">
        <v>251</v>
      </c>
      <c r="B291" s="87" t="s">
        <v>138</v>
      </c>
      <c r="C291" s="87" t="s">
        <v>323</v>
      </c>
      <c r="D291" s="87" t="s">
        <v>260</v>
      </c>
      <c r="E291" s="87" t="s">
        <v>11</v>
      </c>
      <c r="F291" s="80">
        <v>88</v>
      </c>
      <c r="G291" s="80">
        <v>174</v>
      </c>
      <c r="H291" s="80">
        <v>100</v>
      </c>
      <c r="I291" s="80">
        <v>150</v>
      </c>
      <c r="J291" s="81">
        <v>300</v>
      </c>
      <c r="K291" s="81">
        <v>160</v>
      </c>
      <c r="L291" s="119">
        <v>300</v>
      </c>
      <c r="M291" s="80">
        <v>300</v>
      </c>
      <c r="N291" s="80">
        <v>300</v>
      </c>
    </row>
    <row r="292" spans="1:14" ht="28.5" customHeight="1" x14ac:dyDescent="0.25">
      <c r="A292" s="249" t="s">
        <v>252</v>
      </c>
      <c r="B292" s="203" t="s">
        <v>139</v>
      </c>
      <c r="C292" s="198"/>
      <c r="D292" s="198">
        <v>2019</v>
      </c>
      <c r="E292" s="140" t="s">
        <v>10</v>
      </c>
      <c r="F292" s="77"/>
      <c r="G292" s="77"/>
      <c r="H292" s="77"/>
      <c r="I292" s="77"/>
      <c r="J292" s="78"/>
      <c r="K292" s="78"/>
      <c r="L292" s="118"/>
      <c r="M292" s="77"/>
      <c r="N292" s="77"/>
    </row>
    <row r="293" spans="1:14" ht="21" customHeight="1" x14ac:dyDescent="0.25">
      <c r="A293" s="250"/>
      <c r="B293" s="205"/>
      <c r="C293" s="198"/>
      <c r="D293" s="198"/>
      <c r="E293" s="140" t="s">
        <v>11</v>
      </c>
      <c r="F293" s="77"/>
      <c r="G293" s="77"/>
      <c r="H293" s="77"/>
      <c r="I293" s="77"/>
      <c r="J293" s="78"/>
      <c r="K293" s="78"/>
      <c r="L293" s="118"/>
      <c r="M293" s="77"/>
      <c r="N293" s="77"/>
    </row>
    <row r="294" spans="1:14" ht="99" customHeight="1" x14ac:dyDescent="0.25">
      <c r="A294" s="60" t="s">
        <v>253</v>
      </c>
      <c r="B294" s="87" t="s">
        <v>140</v>
      </c>
      <c r="C294" s="198"/>
      <c r="D294" s="140" t="s">
        <v>260</v>
      </c>
      <c r="E294" s="140" t="s">
        <v>11</v>
      </c>
      <c r="F294" s="80">
        <v>77.16</v>
      </c>
      <c r="G294" s="80">
        <v>124.32</v>
      </c>
      <c r="H294" s="80">
        <v>203.68</v>
      </c>
      <c r="I294" s="80">
        <v>168.22</v>
      </c>
      <c r="J294" s="81">
        <v>166.1</v>
      </c>
      <c r="K294" s="81">
        <v>166.1</v>
      </c>
      <c r="L294" s="119">
        <v>155.30000000000001</v>
      </c>
      <c r="M294" s="80">
        <v>162.29</v>
      </c>
      <c r="N294" s="80">
        <v>169.1</v>
      </c>
    </row>
    <row r="295" spans="1:14" ht="48" customHeight="1" x14ac:dyDescent="0.25">
      <c r="A295" s="60" t="s">
        <v>254</v>
      </c>
      <c r="B295" s="87" t="s">
        <v>141</v>
      </c>
      <c r="C295" s="198"/>
      <c r="D295" s="140">
        <v>2023</v>
      </c>
      <c r="E295" s="140" t="s">
        <v>11</v>
      </c>
      <c r="F295" s="77"/>
      <c r="G295" s="77"/>
      <c r="H295" s="77"/>
      <c r="I295" s="77"/>
      <c r="J295" s="81">
        <v>2000</v>
      </c>
      <c r="K295" s="81">
        <v>0</v>
      </c>
      <c r="L295" s="119">
        <v>1000</v>
      </c>
      <c r="M295" s="80">
        <v>1000</v>
      </c>
      <c r="N295" s="80">
        <v>1000</v>
      </c>
    </row>
    <row r="296" spans="1:14" ht="43.5" customHeight="1" x14ac:dyDescent="0.25">
      <c r="A296" s="215" t="s">
        <v>255</v>
      </c>
      <c r="B296" s="252" t="s">
        <v>142</v>
      </c>
      <c r="C296" s="198" t="s">
        <v>283</v>
      </c>
      <c r="D296" s="198" t="s">
        <v>264</v>
      </c>
      <c r="E296" s="140" t="s">
        <v>10</v>
      </c>
      <c r="F296" s="77"/>
      <c r="G296" s="80">
        <v>22.9</v>
      </c>
      <c r="H296" s="80">
        <v>182.71</v>
      </c>
      <c r="I296" s="80">
        <v>25.1</v>
      </c>
      <c r="J296" s="81">
        <v>243</v>
      </c>
      <c r="K296" s="81">
        <v>36.86</v>
      </c>
      <c r="L296" s="119">
        <v>243</v>
      </c>
      <c r="M296" s="80">
        <v>243</v>
      </c>
      <c r="N296" s="80">
        <v>243</v>
      </c>
    </row>
    <row r="297" spans="1:14" x14ac:dyDescent="0.25">
      <c r="A297" s="216"/>
      <c r="B297" s="253"/>
      <c r="C297" s="198"/>
      <c r="D297" s="198"/>
      <c r="E297" s="140" t="s">
        <v>11</v>
      </c>
      <c r="F297" s="77"/>
      <c r="G297" s="77">
        <v>0.7</v>
      </c>
      <c r="H297" s="77">
        <v>5.65</v>
      </c>
      <c r="I297" s="77">
        <v>0.8</v>
      </c>
      <c r="J297" s="81">
        <v>7.52</v>
      </c>
      <c r="K297" s="81">
        <v>1.1399999999999999</v>
      </c>
      <c r="L297" s="119">
        <v>7.52</v>
      </c>
      <c r="M297" s="80">
        <v>7.52</v>
      </c>
      <c r="N297" s="80">
        <v>7.52</v>
      </c>
    </row>
    <row r="298" spans="1:14" ht="34.5" customHeight="1" x14ac:dyDescent="0.25">
      <c r="A298" s="215" t="s">
        <v>256</v>
      </c>
      <c r="B298" s="203" t="s">
        <v>12</v>
      </c>
      <c r="C298" s="198" t="s">
        <v>284</v>
      </c>
      <c r="D298" s="198" t="s">
        <v>269</v>
      </c>
      <c r="E298" s="140" t="s">
        <v>10</v>
      </c>
      <c r="F298" s="77">
        <v>1484.9</v>
      </c>
      <c r="G298" s="77">
        <v>959.9</v>
      </c>
      <c r="H298" s="77">
        <v>70.52</v>
      </c>
      <c r="I298" s="77"/>
      <c r="J298" s="78"/>
      <c r="K298" s="78"/>
      <c r="L298" s="118"/>
      <c r="M298" s="77"/>
      <c r="N298" s="77"/>
    </row>
    <row r="299" spans="1:14" ht="18" customHeight="1" x14ac:dyDescent="0.25">
      <c r="A299" s="217"/>
      <c r="B299" s="204"/>
      <c r="C299" s="198"/>
      <c r="D299" s="198"/>
      <c r="E299" s="140" t="s">
        <v>11</v>
      </c>
      <c r="F299" s="77">
        <v>45.97</v>
      </c>
      <c r="G299" s="77">
        <v>30.9</v>
      </c>
      <c r="H299" s="77">
        <v>2.1800000000000002</v>
      </c>
      <c r="I299" s="77"/>
      <c r="J299" s="78"/>
      <c r="K299" s="78"/>
      <c r="L299" s="118"/>
      <c r="M299" s="77"/>
      <c r="N299" s="77"/>
    </row>
    <row r="300" spans="1:14" ht="19.5" customHeight="1" x14ac:dyDescent="0.25">
      <c r="A300" s="216"/>
      <c r="B300" s="205"/>
      <c r="C300" s="198"/>
      <c r="D300" s="198"/>
      <c r="E300" s="140" t="s">
        <v>10</v>
      </c>
      <c r="F300" s="77">
        <v>581.48</v>
      </c>
      <c r="G300" s="77"/>
      <c r="H300" s="77"/>
      <c r="I300" s="77"/>
      <c r="J300" s="78"/>
      <c r="K300" s="78"/>
      <c r="L300" s="118"/>
      <c r="M300" s="77"/>
      <c r="N300" s="77"/>
    </row>
    <row r="301" spans="1:14" ht="96" customHeight="1" x14ac:dyDescent="0.25">
      <c r="A301" s="60" t="s">
        <v>257</v>
      </c>
      <c r="B301" s="147" t="s">
        <v>143</v>
      </c>
      <c r="C301" s="198"/>
      <c r="D301" s="140" t="s">
        <v>282</v>
      </c>
      <c r="E301" s="140" t="s">
        <v>11</v>
      </c>
      <c r="F301" s="77"/>
      <c r="G301" s="77"/>
      <c r="H301" s="80">
        <v>24</v>
      </c>
      <c r="I301" s="80">
        <v>75.5</v>
      </c>
      <c r="J301" s="81">
        <v>201.8</v>
      </c>
      <c r="K301" s="81">
        <v>201.8</v>
      </c>
      <c r="L301" s="119">
        <v>437.4</v>
      </c>
      <c r="M301" s="80">
        <v>437.4</v>
      </c>
      <c r="N301" s="80">
        <v>437.4</v>
      </c>
    </row>
    <row r="302" spans="1:14" ht="21.75" customHeight="1" x14ac:dyDescent="0.25">
      <c r="A302" s="60"/>
      <c r="B302" s="242" t="s">
        <v>97</v>
      </c>
      <c r="C302" s="243"/>
      <c r="D302" s="244"/>
      <c r="E302" s="140"/>
      <c r="F302" s="80">
        <f>F303+F304+F305</f>
        <v>38615.590000000004</v>
      </c>
      <c r="G302" s="80">
        <f t="shared" ref="G302:N302" si="38">G303+G304+G305</f>
        <v>43941.380000000005</v>
      </c>
      <c r="H302" s="80">
        <f t="shared" si="38"/>
        <v>49121.84</v>
      </c>
      <c r="I302" s="80">
        <f t="shared" si="38"/>
        <v>56304.799999999996</v>
      </c>
      <c r="J302" s="81">
        <f t="shared" si="38"/>
        <v>71348</v>
      </c>
      <c r="K302" s="81">
        <f t="shared" si="38"/>
        <v>68604.06</v>
      </c>
      <c r="L302" s="119">
        <f t="shared" si="38"/>
        <v>81167.569999999978</v>
      </c>
      <c r="M302" s="80">
        <f t="shared" si="38"/>
        <v>80430.62</v>
      </c>
      <c r="N302" s="80">
        <f t="shared" si="38"/>
        <v>81170.62999999999</v>
      </c>
    </row>
    <row r="303" spans="1:14" ht="22.5" customHeight="1" x14ac:dyDescent="0.25">
      <c r="A303" s="60"/>
      <c r="B303" s="242" t="s">
        <v>24</v>
      </c>
      <c r="C303" s="243"/>
      <c r="D303" s="244"/>
      <c r="E303" s="140"/>
      <c r="F303" s="80">
        <f>F253</f>
        <v>0</v>
      </c>
      <c r="G303" s="80">
        <f t="shared" ref="G303:N303" si="39">G253</f>
        <v>21.6</v>
      </c>
      <c r="H303" s="80">
        <f t="shared" si="39"/>
        <v>0</v>
      </c>
      <c r="I303" s="80">
        <f t="shared" si="39"/>
        <v>24.44</v>
      </c>
      <c r="J303" s="81">
        <f t="shared" si="39"/>
        <v>0</v>
      </c>
      <c r="K303" s="81">
        <f t="shared" si="39"/>
        <v>0</v>
      </c>
      <c r="L303" s="119">
        <f t="shared" si="39"/>
        <v>0</v>
      </c>
      <c r="M303" s="80">
        <f t="shared" si="39"/>
        <v>0</v>
      </c>
      <c r="N303" s="80">
        <f t="shared" si="39"/>
        <v>0</v>
      </c>
    </row>
    <row r="304" spans="1:14" ht="25.5" customHeight="1" x14ac:dyDescent="0.25">
      <c r="A304" s="60"/>
      <c r="B304" s="242" t="s">
        <v>25</v>
      </c>
      <c r="C304" s="243"/>
      <c r="D304" s="244"/>
      <c r="E304" s="140"/>
      <c r="F304" s="80">
        <f>F300+F298+F296+F292+F269+F268+F266+F262</f>
        <v>7002.3000000000011</v>
      </c>
      <c r="G304" s="80">
        <f>G300+G298+G296+G292+G269+G268+G266+G262</f>
        <v>9207.7000000000007</v>
      </c>
      <c r="H304" s="80">
        <f>H300+H298+H296+H292+H269+H268+H266+H262</f>
        <v>9713.6899999999987</v>
      </c>
      <c r="I304" s="80">
        <f t="shared" ref="I304:N304" si="40">I300+I298+I296+I292+I269+I268+I266+I262+I265+I260+I259+I257+I255+I252</f>
        <v>13635.810000000001</v>
      </c>
      <c r="J304" s="80">
        <f t="shared" si="40"/>
        <v>20494.61</v>
      </c>
      <c r="K304" s="80">
        <f t="shared" si="40"/>
        <v>20286.169999999998</v>
      </c>
      <c r="L304" s="119">
        <f t="shared" si="40"/>
        <v>334.9</v>
      </c>
      <c r="M304" s="80">
        <f t="shared" si="40"/>
        <v>334.9</v>
      </c>
      <c r="N304" s="80">
        <f t="shared" si="40"/>
        <v>334.9</v>
      </c>
    </row>
    <row r="305" spans="1:15" ht="23.25" customHeight="1" x14ac:dyDescent="0.25">
      <c r="A305" s="60"/>
      <c r="B305" s="242" t="s">
        <v>26</v>
      </c>
      <c r="C305" s="243"/>
      <c r="D305" s="244"/>
      <c r="E305" s="140"/>
      <c r="F305" s="80">
        <f>F301+F299+F297+F295+F294+F293+F291+F278+F270+F267+F264+F263+F261+F258+F256+F254+F251</f>
        <v>31613.29</v>
      </c>
      <c r="G305" s="80">
        <f t="shared" ref="G305:N305" si="41">G301+G299+G297+G295+G294+G293+G291+G278+G270+G267+G264+G263+G261+G258+G256+G254+G251</f>
        <v>34712.080000000002</v>
      </c>
      <c r="H305" s="80">
        <f t="shared" si="41"/>
        <v>39408.15</v>
      </c>
      <c r="I305" s="80">
        <f t="shared" si="41"/>
        <v>42644.549999999996</v>
      </c>
      <c r="J305" s="81">
        <f t="shared" si="41"/>
        <v>50853.39</v>
      </c>
      <c r="K305" s="81">
        <f t="shared" si="41"/>
        <v>48317.89</v>
      </c>
      <c r="L305" s="119">
        <f t="shared" si="41"/>
        <v>80832.669999999984</v>
      </c>
      <c r="M305" s="80">
        <f t="shared" si="41"/>
        <v>80095.72</v>
      </c>
      <c r="N305" s="80">
        <f t="shared" si="41"/>
        <v>80835.73</v>
      </c>
      <c r="O305" s="80"/>
    </row>
    <row r="306" spans="1:15" ht="23.25" customHeight="1" x14ac:dyDescent="0.25">
      <c r="A306" s="220" t="s">
        <v>278</v>
      </c>
      <c r="B306" s="221"/>
      <c r="C306" s="221"/>
      <c r="D306" s="221"/>
      <c r="E306" s="221"/>
      <c r="F306" s="221"/>
      <c r="G306" s="221"/>
      <c r="H306" s="221"/>
      <c r="I306" s="221"/>
      <c r="J306" s="221"/>
      <c r="K306" s="221"/>
      <c r="L306" s="221"/>
      <c r="M306" s="222"/>
      <c r="N306" s="134"/>
    </row>
    <row r="307" spans="1:15" ht="24" customHeight="1" x14ac:dyDescent="0.25">
      <c r="A307" s="220" t="s">
        <v>144</v>
      </c>
      <c r="B307" s="221"/>
      <c r="C307" s="221"/>
      <c r="D307" s="221"/>
      <c r="E307" s="222"/>
      <c r="F307" s="13">
        <f>F308+F309+F310+F311</f>
        <v>511934.90399999998</v>
      </c>
      <c r="G307" s="13">
        <f t="shared" ref="G307:N307" si="42">G308+G309+G310+G311</f>
        <v>610575.92000000004</v>
      </c>
      <c r="H307" s="13">
        <f t="shared" si="42"/>
        <v>737196.99</v>
      </c>
      <c r="I307" s="13">
        <f t="shared" si="42"/>
        <v>695130.74</v>
      </c>
      <c r="J307" s="16">
        <f t="shared" si="42"/>
        <v>879675.49</v>
      </c>
      <c r="K307" s="16">
        <f t="shared" si="42"/>
        <v>844894.35</v>
      </c>
      <c r="L307" s="121">
        <f t="shared" si="42"/>
        <v>890226.23</v>
      </c>
      <c r="M307" s="13">
        <f t="shared" si="42"/>
        <v>877931.65</v>
      </c>
      <c r="N307" s="13">
        <f t="shared" si="42"/>
        <v>887028.63</v>
      </c>
    </row>
    <row r="308" spans="1:15" ht="25.5" customHeight="1" x14ac:dyDescent="0.25">
      <c r="A308" s="10"/>
      <c r="B308" s="239" t="s">
        <v>24</v>
      </c>
      <c r="C308" s="240"/>
      <c r="D308" s="241"/>
      <c r="E308" s="137"/>
      <c r="F308" s="13">
        <f t="shared" ref="F308:N310" si="43">F303+F234+F195+F162+F49</f>
        <v>10634.82</v>
      </c>
      <c r="G308" s="13">
        <f t="shared" si="43"/>
        <v>43183.81</v>
      </c>
      <c r="H308" s="13">
        <f t="shared" si="43"/>
        <v>121102.79000000001</v>
      </c>
      <c r="I308" s="13">
        <f t="shared" si="43"/>
        <v>39373.600000000006</v>
      </c>
      <c r="J308" s="16">
        <f t="shared" si="43"/>
        <v>55695.199999999997</v>
      </c>
      <c r="K308" s="16">
        <f t="shared" si="43"/>
        <v>55508.060000000005</v>
      </c>
      <c r="L308" s="121">
        <f t="shared" si="43"/>
        <v>59979.199999999997</v>
      </c>
      <c r="M308" s="13">
        <f t="shared" si="43"/>
        <v>57435.799999999996</v>
      </c>
      <c r="N308" s="13">
        <f t="shared" si="43"/>
        <v>56934.299999999996</v>
      </c>
    </row>
    <row r="309" spans="1:15" ht="25.5" customHeight="1" x14ac:dyDescent="0.25">
      <c r="A309" s="10"/>
      <c r="B309" s="239" t="s">
        <v>25</v>
      </c>
      <c r="C309" s="240"/>
      <c r="D309" s="241"/>
      <c r="E309" s="137"/>
      <c r="F309" s="13">
        <f t="shared" si="43"/>
        <v>382931.06</v>
      </c>
      <c r="G309" s="13">
        <f t="shared" si="43"/>
        <v>414435.68000000005</v>
      </c>
      <c r="H309" s="13">
        <f t="shared" si="43"/>
        <v>451898.51</v>
      </c>
      <c r="I309" s="13">
        <f t="shared" si="43"/>
        <v>486397.5</v>
      </c>
      <c r="J309" s="16">
        <f t="shared" si="43"/>
        <v>570192.74</v>
      </c>
      <c r="K309" s="16">
        <f t="shared" si="43"/>
        <v>567786.41999999993</v>
      </c>
      <c r="L309" s="121">
        <f t="shared" si="43"/>
        <v>462690.15</v>
      </c>
      <c r="M309" s="13">
        <f t="shared" si="43"/>
        <v>460079.45</v>
      </c>
      <c r="N309" s="13">
        <f t="shared" si="43"/>
        <v>460079.45</v>
      </c>
    </row>
    <row r="310" spans="1:15" ht="25.5" customHeight="1" x14ac:dyDescent="0.25">
      <c r="A310" s="10"/>
      <c r="B310" s="239" t="s">
        <v>26</v>
      </c>
      <c r="C310" s="240"/>
      <c r="D310" s="241"/>
      <c r="E310" s="137"/>
      <c r="F310" s="13">
        <f t="shared" si="43"/>
        <v>118369.024</v>
      </c>
      <c r="G310" s="13">
        <f t="shared" si="43"/>
        <v>152956.43</v>
      </c>
      <c r="H310" s="13">
        <f t="shared" si="43"/>
        <v>164195.69</v>
      </c>
      <c r="I310" s="13">
        <f t="shared" si="43"/>
        <v>169359.63999999998</v>
      </c>
      <c r="J310" s="16">
        <f t="shared" si="43"/>
        <v>253787.55</v>
      </c>
      <c r="K310" s="16">
        <f t="shared" si="43"/>
        <v>221599.87</v>
      </c>
      <c r="L310" s="121">
        <f t="shared" si="43"/>
        <v>367556.88</v>
      </c>
      <c r="M310" s="13">
        <f t="shared" si="43"/>
        <v>360416.4</v>
      </c>
      <c r="N310" s="13">
        <f t="shared" si="43"/>
        <v>370014.88</v>
      </c>
    </row>
    <row r="311" spans="1:15" ht="25.5" customHeight="1" x14ac:dyDescent="0.25">
      <c r="A311" s="10"/>
      <c r="B311" s="239" t="s">
        <v>161</v>
      </c>
      <c r="C311" s="240"/>
      <c r="D311" s="241"/>
      <c r="E311" s="137"/>
      <c r="F311" s="13">
        <f t="shared" ref="F311:N311" si="44">F237+F198+F165+F52</f>
        <v>0</v>
      </c>
      <c r="G311" s="13">
        <f t="shared" si="44"/>
        <v>0</v>
      </c>
      <c r="H311" s="13">
        <f t="shared" si="44"/>
        <v>0</v>
      </c>
      <c r="I311" s="13">
        <f t="shared" si="44"/>
        <v>0</v>
      </c>
      <c r="J311" s="16">
        <f t="shared" si="44"/>
        <v>0</v>
      </c>
      <c r="K311" s="16">
        <f t="shared" si="44"/>
        <v>0</v>
      </c>
      <c r="L311" s="121">
        <f t="shared" si="44"/>
        <v>0</v>
      </c>
      <c r="M311" s="13">
        <f t="shared" si="44"/>
        <v>0</v>
      </c>
      <c r="N311" s="13">
        <f t="shared" si="44"/>
        <v>0</v>
      </c>
    </row>
    <row r="312" spans="1:15" x14ac:dyDescent="0.25">
      <c r="A312" s="1"/>
      <c r="J312" s="15"/>
      <c r="K312" s="15"/>
    </row>
  </sheetData>
  <mergeCells count="274">
    <mergeCell ref="B310:D310"/>
    <mergeCell ref="B311:D311"/>
    <mergeCell ref="B304:D304"/>
    <mergeCell ref="B305:D305"/>
    <mergeCell ref="A306:M306"/>
    <mergeCell ref="A307:E307"/>
    <mergeCell ref="B308:D308"/>
    <mergeCell ref="B309:D309"/>
    <mergeCell ref="A298:A300"/>
    <mergeCell ref="B298:B300"/>
    <mergeCell ref="C298:C301"/>
    <mergeCell ref="D298:D300"/>
    <mergeCell ref="B302:D302"/>
    <mergeCell ref="B303:D303"/>
    <mergeCell ref="A292:A293"/>
    <mergeCell ref="B292:B293"/>
    <mergeCell ref="C292:C295"/>
    <mergeCell ref="D292:D293"/>
    <mergeCell ref="A296:A297"/>
    <mergeCell ref="B296:B297"/>
    <mergeCell ref="C296:C297"/>
    <mergeCell ref="D296:D297"/>
    <mergeCell ref="C270:C277"/>
    <mergeCell ref="D270:D271"/>
    <mergeCell ref="E270:E277"/>
    <mergeCell ref="D273:D274"/>
    <mergeCell ref="C278:C290"/>
    <mergeCell ref="E278:E290"/>
    <mergeCell ref="D288:D290"/>
    <mergeCell ref="A264:A265"/>
    <mergeCell ref="B264:B265"/>
    <mergeCell ref="D264:D265"/>
    <mergeCell ref="A266:A267"/>
    <mergeCell ref="B266:B267"/>
    <mergeCell ref="D266:D267"/>
    <mergeCell ref="D254:D262"/>
    <mergeCell ref="A256:A257"/>
    <mergeCell ref="B256:B257"/>
    <mergeCell ref="A258:A259"/>
    <mergeCell ref="B258:B259"/>
    <mergeCell ref="A260:A261"/>
    <mergeCell ref="B260:B262"/>
    <mergeCell ref="A262:A263"/>
    <mergeCell ref="A245:A250"/>
    <mergeCell ref="B245:B249"/>
    <mergeCell ref="C245:C250"/>
    <mergeCell ref="D245:D250"/>
    <mergeCell ref="A251:A252"/>
    <mergeCell ref="B251:B252"/>
    <mergeCell ref="C251:C269"/>
    <mergeCell ref="D251:D252"/>
    <mergeCell ref="A254:A255"/>
    <mergeCell ref="B254:B255"/>
    <mergeCell ref="A243:A244"/>
    <mergeCell ref="B243:B244"/>
    <mergeCell ref="C243:C244"/>
    <mergeCell ref="D243:D244"/>
    <mergeCell ref="E243:E244"/>
    <mergeCell ref="F243:N243"/>
    <mergeCell ref="J244:K244"/>
    <mergeCell ref="B235:D235"/>
    <mergeCell ref="B236:D236"/>
    <mergeCell ref="B237:D237"/>
    <mergeCell ref="B240:N240"/>
    <mergeCell ref="C241:N241"/>
    <mergeCell ref="C242:N242"/>
    <mergeCell ref="C228:C232"/>
    <mergeCell ref="A231:A232"/>
    <mergeCell ref="B231:B232"/>
    <mergeCell ref="D231:D232"/>
    <mergeCell ref="B233:D233"/>
    <mergeCell ref="B234:D234"/>
    <mergeCell ref="B216:B217"/>
    <mergeCell ref="D216:D217"/>
    <mergeCell ref="A218:A219"/>
    <mergeCell ref="B218:B219"/>
    <mergeCell ref="D218:D222"/>
    <mergeCell ref="C220:C227"/>
    <mergeCell ref="A223:A224"/>
    <mergeCell ref="B223:B224"/>
    <mergeCell ref="D223:D224"/>
    <mergeCell ref="D226:D228"/>
    <mergeCell ref="A207:A211"/>
    <mergeCell ref="B207:B211"/>
    <mergeCell ref="C207:C212"/>
    <mergeCell ref="D207:D212"/>
    <mergeCell ref="C213:C218"/>
    <mergeCell ref="D213:D214"/>
    <mergeCell ref="A214:A215"/>
    <mergeCell ref="B214:B215"/>
    <mergeCell ref="A216:A217"/>
    <mergeCell ref="B198:D198"/>
    <mergeCell ref="B202:N202"/>
    <mergeCell ref="C203:N203"/>
    <mergeCell ref="C204:N204"/>
    <mergeCell ref="A205:A206"/>
    <mergeCell ref="B205:B206"/>
    <mergeCell ref="C205:C206"/>
    <mergeCell ref="D205:D206"/>
    <mergeCell ref="E205:E206"/>
    <mergeCell ref="F205:N205"/>
    <mergeCell ref="J206:K206"/>
    <mergeCell ref="C190:C193"/>
    <mergeCell ref="D190:D192"/>
    <mergeCell ref="B194:D194"/>
    <mergeCell ref="B195:D195"/>
    <mergeCell ref="B196:D196"/>
    <mergeCell ref="B197:D197"/>
    <mergeCell ref="A186:A187"/>
    <mergeCell ref="B186:B187"/>
    <mergeCell ref="D186:D187"/>
    <mergeCell ref="A188:A189"/>
    <mergeCell ref="B188:B189"/>
    <mergeCell ref="D188:D189"/>
    <mergeCell ref="A180:A181"/>
    <mergeCell ref="B180:B181"/>
    <mergeCell ref="C180:C181"/>
    <mergeCell ref="D180:D182"/>
    <mergeCell ref="A182:A183"/>
    <mergeCell ref="B182:B183"/>
    <mergeCell ref="C182:C189"/>
    <mergeCell ref="A184:A185"/>
    <mergeCell ref="B184:B185"/>
    <mergeCell ref="D184:D185"/>
    <mergeCell ref="J172:K172"/>
    <mergeCell ref="A173:A177"/>
    <mergeCell ref="B173:B177"/>
    <mergeCell ref="C173:C179"/>
    <mergeCell ref="D173:D179"/>
    <mergeCell ref="E178:E179"/>
    <mergeCell ref="A168:N168"/>
    <mergeCell ref="B169:C169"/>
    <mergeCell ref="D169:N169"/>
    <mergeCell ref="B170:C170"/>
    <mergeCell ref="D170:N170"/>
    <mergeCell ref="A171:A172"/>
    <mergeCell ref="B171:B172"/>
    <mergeCell ref="C171:C172"/>
    <mergeCell ref="D171:D172"/>
    <mergeCell ref="E171:E172"/>
    <mergeCell ref="A161:D161"/>
    <mergeCell ref="A162:D162"/>
    <mergeCell ref="A163:D163"/>
    <mergeCell ref="A164:D164"/>
    <mergeCell ref="A165:D165"/>
    <mergeCell ref="A151:A155"/>
    <mergeCell ref="C151:C155"/>
    <mergeCell ref="D151:D154"/>
    <mergeCell ref="F171:N171"/>
    <mergeCell ref="E151:E155"/>
    <mergeCell ref="A156:A157"/>
    <mergeCell ref="B156:B157"/>
    <mergeCell ref="C156:C160"/>
    <mergeCell ref="D156:D157"/>
    <mergeCell ref="A159:A160"/>
    <mergeCell ref="B159:B160"/>
    <mergeCell ref="A129:A148"/>
    <mergeCell ref="C129:C148"/>
    <mergeCell ref="D129:D130"/>
    <mergeCell ref="E129:E148"/>
    <mergeCell ref="D132:D135"/>
    <mergeCell ref="D140:D142"/>
    <mergeCell ref="D159:D160"/>
    <mergeCell ref="A105:A118"/>
    <mergeCell ref="C105:C118"/>
    <mergeCell ref="E105:E118"/>
    <mergeCell ref="D112:D115"/>
    <mergeCell ref="A119:A127"/>
    <mergeCell ref="C119:C127"/>
    <mergeCell ref="E119:E127"/>
    <mergeCell ref="A100:A101"/>
    <mergeCell ref="B100:B101"/>
    <mergeCell ref="C100:C103"/>
    <mergeCell ref="D100:D103"/>
    <mergeCell ref="A102:A103"/>
    <mergeCell ref="B102:B103"/>
    <mergeCell ref="A94:A95"/>
    <mergeCell ref="B94:B95"/>
    <mergeCell ref="D94:D95"/>
    <mergeCell ref="C96:C97"/>
    <mergeCell ref="D96:D99"/>
    <mergeCell ref="A98:A99"/>
    <mergeCell ref="B98:B99"/>
    <mergeCell ref="C98:C99"/>
    <mergeCell ref="A85:A88"/>
    <mergeCell ref="B85:B88"/>
    <mergeCell ref="C85:C95"/>
    <mergeCell ref="D85:D86"/>
    <mergeCell ref="D87:D91"/>
    <mergeCell ref="A89:A90"/>
    <mergeCell ref="B89:B90"/>
    <mergeCell ref="A92:A93"/>
    <mergeCell ref="B92:B93"/>
    <mergeCell ref="D92:D93"/>
    <mergeCell ref="C79:C80"/>
    <mergeCell ref="D79:D80"/>
    <mergeCell ref="D81:D82"/>
    <mergeCell ref="A82:A84"/>
    <mergeCell ref="B82:B84"/>
    <mergeCell ref="C82:C84"/>
    <mergeCell ref="D72:D73"/>
    <mergeCell ref="A74:A75"/>
    <mergeCell ref="B74:B75"/>
    <mergeCell ref="D74:D77"/>
    <mergeCell ref="A76:A77"/>
    <mergeCell ref="B76:B77"/>
    <mergeCell ref="B62:B66"/>
    <mergeCell ref="C62:C68"/>
    <mergeCell ref="D62:D66"/>
    <mergeCell ref="A63:A66"/>
    <mergeCell ref="D67:D70"/>
    <mergeCell ref="A70:A71"/>
    <mergeCell ref="B70:B71"/>
    <mergeCell ref="C70:C77"/>
    <mergeCell ref="A72:A73"/>
    <mergeCell ref="B72:B73"/>
    <mergeCell ref="C57:N57"/>
    <mergeCell ref="C58:N58"/>
    <mergeCell ref="A59:A61"/>
    <mergeCell ref="B59:B61"/>
    <mergeCell ref="C59:C61"/>
    <mergeCell ref="D59:D61"/>
    <mergeCell ref="E59:E61"/>
    <mergeCell ref="F59:N59"/>
    <mergeCell ref="J60:K60"/>
    <mergeCell ref="E48:E51"/>
    <mergeCell ref="B49:C49"/>
    <mergeCell ref="B50:C50"/>
    <mergeCell ref="B51:C51"/>
    <mergeCell ref="B52:C52"/>
    <mergeCell ref="A56:N56"/>
    <mergeCell ref="D42:D43"/>
    <mergeCell ref="A44:A45"/>
    <mergeCell ref="B44:B45"/>
    <mergeCell ref="D46:D47"/>
    <mergeCell ref="A48:A52"/>
    <mergeCell ref="B48:C48"/>
    <mergeCell ref="D48:D51"/>
    <mergeCell ref="P31:R32"/>
    <mergeCell ref="A32:A33"/>
    <mergeCell ref="B32:B33"/>
    <mergeCell ref="C36:C47"/>
    <mergeCell ref="D36:D40"/>
    <mergeCell ref="A38:A39"/>
    <mergeCell ref="B38:B39"/>
    <mergeCell ref="A42:A43"/>
    <mergeCell ref="B42:B43"/>
    <mergeCell ref="C16:N16"/>
    <mergeCell ref="A17:A19"/>
    <mergeCell ref="B17:B19"/>
    <mergeCell ref="C17:C19"/>
    <mergeCell ref="D17:D19"/>
    <mergeCell ref="E17:E19"/>
    <mergeCell ref="F17:N18"/>
    <mergeCell ref="J19:K19"/>
    <mergeCell ref="A20:A24"/>
    <mergeCell ref="B20:B24"/>
    <mergeCell ref="C20:C26"/>
    <mergeCell ref="D20:D28"/>
    <mergeCell ref="A28:A29"/>
    <mergeCell ref="B28:B29"/>
    <mergeCell ref="C28:C34"/>
    <mergeCell ref="A30:A31"/>
    <mergeCell ref="B30:B31"/>
    <mergeCell ref="D30:D34"/>
    <mergeCell ref="C4:L6"/>
    <mergeCell ref="C7:P7"/>
    <mergeCell ref="C8:P8"/>
    <mergeCell ref="C9:P9"/>
    <mergeCell ref="C10:P10"/>
    <mergeCell ref="C11:P11"/>
    <mergeCell ref="C12:P12"/>
    <mergeCell ref="A14:M14"/>
    <mergeCell ref="C15:N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312"/>
  <sheetViews>
    <sheetView tabSelected="1" view="pageBreakPreview" zoomScale="60" zoomScaleNormal="100" workbookViewId="0">
      <selection activeCell="E3" sqref="E3"/>
    </sheetView>
  </sheetViews>
  <sheetFormatPr defaultRowHeight="15" x14ac:dyDescent="0.25"/>
  <cols>
    <col min="1" max="1" width="7.28515625" customWidth="1"/>
    <col min="2" max="2" width="31.42578125" customWidth="1"/>
    <col min="3" max="3" width="13.85546875" customWidth="1"/>
    <col min="4" max="4" width="10" customWidth="1"/>
    <col min="5" max="5" width="9.85546875" customWidth="1"/>
    <col min="6" max="9" width="14.42578125" customWidth="1"/>
    <col min="10" max="11" width="14.42578125" style="14" customWidth="1"/>
    <col min="12" max="12" width="14.42578125" style="103" customWidth="1"/>
    <col min="13" max="14" width="14.42578125" customWidth="1"/>
    <col min="15" max="15" width="14" customWidth="1"/>
  </cols>
  <sheetData>
    <row r="1" spans="1:15" x14ac:dyDescent="0.25">
      <c r="E1" s="88" t="s">
        <v>294</v>
      </c>
      <c r="F1" s="88"/>
      <c r="G1" s="88"/>
      <c r="H1" s="88"/>
      <c r="I1" s="88"/>
    </row>
    <row r="2" spans="1:15" x14ac:dyDescent="0.25">
      <c r="E2" s="88"/>
      <c r="F2" s="88"/>
      <c r="G2" s="88"/>
      <c r="H2" s="88"/>
      <c r="I2" s="88"/>
    </row>
    <row r="3" spans="1:15" x14ac:dyDescent="0.25">
      <c r="E3" s="88" t="s">
        <v>295</v>
      </c>
      <c r="F3" s="88"/>
      <c r="G3" s="88"/>
      <c r="H3" s="88"/>
      <c r="I3" s="88"/>
    </row>
    <row r="4" spans="1:15" x14ac:dyDescent="0.25">
      <c r="C4" s="196" t="s">
        <v>296</v>
      </c>
      <c r="D4" s="196"/>
      <c r="E4" s="196"/>
      <c r="F4" s="196"/>
      <c r="G4" s="196"/>
      <c r="H4" s="196"/>
      <c r="I4" s="196"/>
      <c r="J4" s="196"/>
      <c r="K4" s="196"/>
      <c r="L4" s="196"/>
    </row>
    <row r="5" spans="1:15" x14ac:dyDescent="0.25">
      <c r="C5" s="196"/>
      <c r="D5" s="196"/>
      <c r="E5" s="196"/>
      <c r="F5" s="196"/>
      <c r="G5" s="196"/>
      <c r="H5" s="196"/>
      <c r="I5" s="196"/>
      <c r="J5" s="196"/>
      <c r="K5" s="196"/>
      <c r="L5" s="196"/>
    </row>
    <row r="6" spans="1:15" x14ac:dyDescent="0.25">
      <c r="C6" s="196"/>
      <c r="D6" s="196"/>
      <c r="E6" s="196"/>
      <c r="F6" s="196"/>
      <c r="G6" s="196"/>
      <c r="H6" s="196"/>
      <c r="I6" s="196"/>
      <c r="J6" s="196"/>
      <c r="K6" s="196"/>
      <c r="L6" s="196"/>
    </row>
    <row r="7" spans="1:15" ht="15" customHeight="1" x14ac:dyDescent="0.25">
      <c r="B7" s="176" t="s">
        <v>331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</row>
    <row r="8" spans="1:15" ht="32.25" customHeight="1" x14ac:dyDescent="0.25">
      <c r="B8" s="269" t="s">
        <v>332</v>
      </c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195"/>
      <c r="N8" s="177"/>
      <c r="O8" s="177"/>
    </row>
    <row r="9" spans="1:15" ht="32.25" customHeight="1" x14ac:dyDescent="0.25">
      <c r="B9" s="269" t="s">
        <v>333</v>
      </c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195"/>
      <c r="N9" s="177"/>
      <c r="O9" s="177"/>
    </row>
    <row r="10" spans="1:15" ht="32.25" customHeight="1" x14ac:dyDescent="0.25">
      <c r="B10" s="269" t="s">
        <v>334</v>
      </c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195"/>
      <c r="N10" s="177"/>
      <c r="O10" s="177"/>
    </row>
    <row r="11" spans="1:15" ht="32.25" customHeight="1" x14ac:dyDescent="0.25">
      <c r="B11" s="269" t="s">
        <v>335</v>
      </c>
      <c r="C11" s="269"/>
      <c r="D11" s="269"/>
      <c r="E11" s="269"/>
      <c r="F11" s="269"/>
      <c r="G11" s="269"/>
      <c r="H11" s="269"/>
      <c r="I11" s="269"/>
      <c r="J11" s="269"/>
      <c r="K11" s="269"/>
      <c r="L11" s="269"/>
      <c r="M11" s="195"/>
      <c r="N11" s="177"/>
      <c r="O11" s="177"/>
    </row>
    <row r="12" spans="1:15" ht="56.25" customHeight="1" x14ac:dyDescent="0.25">
      <c r="B12" s="269" t="s">
        <v>336</v>
      </c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177"/>
      <c r="O12" s="177"/>
    </row>
    <row r="13" spans="1:15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8"/>
      <c r="K13" s="18"/>
      <c r="L13" s="104"/>
      <c r="M13" s="17"/>
      <c r="N13" s="17"/>
    </row>
    <row r="14" spans="1:15" ht="18.75" x14ac:dyDescent="0.3">
      <c r="A14" s="207" t="s">
        <v>265</v>
      </c>
      <c r="B14" s="207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163"/>
    </row>
    <row r="15" spans="1:15" ht="28.5" customHeight="1" x14ac:dyDescent="0.3">
      <c r="A15" s="162"/>
      <c r="B15" s="89" t="s">
        <v>297</v>
      </c>
      <c r="C15" s="270" t="s">
        <v>298</v>
      </c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</row>
    <row r="16" spans="1:15" ht="27.75" customHeight="1" x14ac:dyDescent="0.3">
      <c r="A16" s="162"/>
      <c r="B16" s="89" t="s">
        <v>299</v>
      </c>
      <c r="C16" s="270" t="s">
        <v>300</v>
      </c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0"/>
    </row>
    <row r="17" spans="1:20" ht="15" customHeight="1" x14ac:dyDescent="0.25">
      <c r="A17" s="275" t="s">
        <v>292</v>
      </c>
      <c r="B17" s="200" t="s">
        <v>0</v>
      </c>
      <c r="C17" s="200" t="s">
        <v>1</v>
      </c>
      <c r="D17" s="200" t="s">
        <v>2</v>
      </c>
      <c r="E17" s="200" t="s">
        <v>3</v>
      </c>
      <c r="F17" s="271" t="s">
        <v>288</v>
      </c>
      <c r="G17" s="271"/>
      <c r="H17" s="271"/>
      <c r="I17" s="271"/>
      <c r="J17" s="271"/>
      <c r="K17" s="271"/>
      <c r="L17" s="271"/>
      <c r="M17" s="271"/>
      <c r="N17" s="271"/>
      <c r="O17" s="4"/>
      <c r="P17" s="4"/>
      <c r="Q17" s="3"/>
      <c r="R17" s="6"/>
      <c r="S17" s="6"/>
      <c r="T17" s="6"/>
    </row>
    <row r="18" spans="1:20" ht="33" customHeight="1" x14ac:dyDescent="0.25">
      <c r="A18" s="275"/>
      <c r="B18" s="200"/>
      <c r="C18" s="200"/>
      <c r="D18" s="200"/>
      <c r="E18" s="200"/>
      <c r="F18" s="271"/>
      <c r="G18" s="271"/>
      <c r="H18" s="271"/>
      <c r="I18" s="271"/>
      <c r="J18" s="271"/>
      <c r="K18" s="271"/>
      <c r="L18" s="271"/>
      <c r="M18" s="271"/>
      <c r="N18" s="271"/>
      <c r="O18" s="188"/>
      <c r="P18" s="4"/>
      <c r="Q18" s="4"/>
      <c r="R18" s="6"/>
      <c r="S18" s="6"/>
      <c r="T18" s="6"/>
    </row>
    <row r="19" spans="1:20" x14ac:dyDescent="0.25">
      <c r="A19" s="275"/>
      <c r="B19" s="200"/>
      <c r="C19" s="200"/>
      <c r="D19" s="200"/>
      <c r="E19" s="200"/>
      <c r="F19" s="164">
        <v>2020</v>
      </c>
      <c r="G19" s="164">
        <v>2021</v>
      </c>
      <c r="H19" s="164">
        <v>2022</v>
      </c>
      <c r="I19" s="164">
        <v>2023</v>
      </c>
      <c r="J19" s="206">
        <v>2024</v>
      </c>
      <c r="K19" s="206"/>
      <c r="L19" s="105">
        <v>2025</v>
      </c>
      <c r="M19" s="164">
        <v>2026</v>
      </c>
      <c r="N19" s="164">
        <v>2027</v>
      </c>
      <c r="O19" s="7"/>
      <c r="P19" s="7"/>
      <c r="Q19" s="3"/>
      <c r="R19" s="6"/>
      <c r="S19" s="6"/>
      <c r="T19" s="6"/>
    </row>
    <row r="20" spans="1:20" ht="66" customHeight="1" x14ac:dyDescent="0.25">
      <c r="A20" s="211">
        <v>1</v>
      </c>
      <c r="B20" s="203" t="s">
        <v>5</v>
      </c>
      <c r="C20" s="212" t="s">
        <v>263</v>
      </c>
      <c r="D20" s="209" t="s">
        <v>326</v>
      </c>
      <c r="E20" s="123"/>
      <c r="F20" s="173" t="s">
        <v>158</v>
      </c>
      <c r="G20" s="173" t="s">
        <v>158</v>
      </c>
      <c r="H20" s="173" t="s">
        <v>158</v>
      </c>
      <c r="I20" s="173" t="s">
        <v>162</v>
      </c>
      <c r="J20" s="124" t="s">
        <v>160</v>
      </c>
      <c r="K20" s="124" t="s">
        <v>6</v>
      </c>
      <c r="L20" s="125" t="s">
        <v>160</v>
      </c>
      <c r="M20" s="173" t="s">
        <v>160</v>
      </c>
      <c r="N20" s="173" t="s">
        <v>160</v>
      </c>
      <c r="O20" s="6"/>
      <c r="P20" s="6"/>
      <c r="Q20" s="6"/>
      <c r="R20" s="6"/>
      <c r="S20" s="6"/>
      <c r="T20" s="6"/>
    </row>
    <row r="21" spans="1:20" ht="33" customHeight="1" x14ac:dyDescent="0.25">
      <c r="A21" s="211"/>
      <c r="B21" s="204"/>
      <c r="C21" s="212"/>
      <c r="D21" s="209"/>
      <c r="E21" s="20" t="s">
        <v>159</v>
      </c>
      <c r="F21" s="22">
        <f>F22+F23+F24</f>
        <v>135883.15</v>
      </c>
      <c r="G21" s="22">
        <f t="shared" ref="G21:N21" si="0">G22+G23+G24</f>
        <v>148391.59</v>
      </c>
      <c r="H21" s="22">
        <f t="shared" si="0"/>
        <v>160189.66999999998</v>
      </c>
      <c r="I21" s="22">
        <f t="shared" si="0"/>
        <v>168557.53</v>
      </c>
      <c r="J21" s="23">
        <f t="shared" si="0"/>
        <v>224493.28999999998</v>
      </c>
      <c r="K21" s="23">
        <f t="shared" si="0"/>
        <v>210097.13999999998</v>
      </c>
      <c r="L21" s="106">
        <f t="shared" si="0"/>
        <v>224315.09</v>
      </c>
      <c r="M21" s="22">
        <f t="shared" si="0"/>
        <v>220757.59999999998</v>
      </c>
      <c r="N21" s="22">
        <f t="shared" si="0"/>
        <v>221563.21</v>
      </c>
      <c r="O21" s="182"/>
      <c r="P21" s="182"/>
      <c r="Q21" s="182"/>
      <c r="R21" s="6"/>
      <c r="S21" s="6"/>
      <c r="T21" s="6"/>
    </row>
    <row r="22" spans="1:20" ht="29.25" customHeight="1" x14ac:dyDescent="0.25">
      <c r="A22" s="211"/>
      <c r="B22" s="204"/>
      <c r="C22" s="212"/>
      <c r="D22" s="209"/>
      <c r="E22" s="24" t="s">
        <v>10</v>
      </c>
      <c r="F22" s="22">
        <f t="shared" ref="F22:N24" si="1">F50</f>
        <v>111607.08</v>
      </c>
      <c r="G22" s="22">
        <f t="shared" si="1"/>
        <v>113889.9</v>
      </c>
      <c r="H22" s="22">
        <f t="shared" si="1"/>
        <v>123554.45</v>
      </c>
      <c r="I22" s="22">
        <f t="shared" si="1"/>
        <v>134986.31</v>
      </c>
      <c r="J22" s="23">
        <f t="shared" si="1"/>
        <v>160629.78999999998</v>
      </c>
      <c r="K22" s="23">
        <f t="shared" si="1"/>
        <v>157723.65</v>
      </c>
      <c r="L22" s="106">
        <f t="shared" si="1"/>
        <v>109778.2</v>
      </c>
      <c r="M22" s="22">
        <f t="shared" si="1"/>
        <v>109778.2</v>
      </c>
      <c r="N22" s="22">
        <f t="shared" si="1"/>
        <v>109778.2</v>
      </c>
      <c r="O22" s="182"/>
      <c r="P22" s="182"/>
      <c r="Q22" s="182"/>
      <c r="R22" s="6"/>
      <c r="S22" s="6"/>
      <c r="T22" s="6"/>
    </row>
    <row r="23" spans="1:20" ht="29.25" customHeight="1" x14ac:dyDescent="0.25">
      <c r="A23" s="211"/>
      <c r="B23" s="204"/>
      <c r="C23" s="212"/>
      <c r="D23" s="209"/>
      <c r="E23" s="24" t="s">
        <v>11</v>
      </c>
      <c r="F23" s="22">
        <f t="shared" si="1"/>
        <v>24276.07</v>
      </c>
      <c r="G23" s="22">
        <f t="shared" si="1"/>
        <v>34501.69</v>
      </c>
      <c r="H23" s="22">
        <f t="shared" si="1"/>
        <v>36635.22</v>
      </c>
      <c r="I23" s="22">
        <f t="shared" si="1"/>
        <v>33571.22</v>
      </c>
      <c r="J23" s="23">
        <f t="shared" si="1"/>
        <v>63863.5</v>
      </c>
      <c r="K23" s="23">
        <f t="shared" si="1"/>
        <v>52373.49</v>
      </c>
      <c r="L23" s="106">
        <f t="shared" si="1"/>
        <v>114536.89</v>
      </c>
      <c r="M23" s="22">
        <f t="shared" si="1"/>
        <v>110979.4</v>
      </c>
      <c r="N23" s="22">
        <f t="shared" si="1"/>
        <v>111785.01</v>
      </c>
      <c r="O23" s="182"/>
      <c r="P23" s="182"/>
      <c r="Q23" s="182"/>
      <c r="R23" s="6"/>
      <c r="S23" s="6"/>
      <c r="T23" s="6"/>
    </row>
    <row r="24" spans="1:20" ht="36" customHeight="1" x14ac:dyDescent="0.25">
      <c r="A24" s="211"/>
      <c r="B24" s="205"/>
      <c r="C24" s="212"/>
      <c r="D24" s="209"/>
      <c r="E24" s="93" t="s">
        <v>262</v>
      </c>
      <c r="F24" s="26">
        <f t="shared" si="1"/>
        <v>0</v>
      </c>
      <c r="G24" s="26">
        <f t="shared" si="1"/>
        <v>0</v>
      </c>
      <c r="H24" s="26">
        <f t="shared" si="1"/>
        <v>0</v>
      </c>
      <c r="I24" s="26">
        <f t="shared" si="1"/>
        <v>0</v>
      </c>
      <c r="J24" s="27">
        <f t="shared" si="1"/>
        <v>0</v>
      </c>
      <c r="K24" s="27">
        <f t="shared" si="1"/>
        <v>0</v>
      </c>
      <c r="L24" s="107">
        <f t="shared" si="1"/>
        <v>0</v>
      </c>
      <c r="M24" s="26">
        <f t="shared" si="1"/>
        <v>0</v>
      </c>
      <c r="N24" s="26">
        <f t="shared" si="1"/>
        <v>0</v>
      </c>
      <c r="O24" s="182"/>
      <c r="P24" s="182"/>
      <c r="Q24" s="182"/>
    </row>
    <row r="25" spans="1:20" ht="49.5" customHeight="1" x14ac:dyDescent="0.25">
      <c r="A25" s="28"/>
      <c r="B25" s="168" t="s">
        <v>7</v>
      </c>
      <c r="C25" s="212"/>
      <c r="D25" s="209"/>
      <c r="E25" s="93"/>
      <c r="F25" s="30">
        <f>F24+F23+F22</f>
        <v>135883.15</v>
      </c>
      <c r="G25" s="30">
        <f t="shared" ref="G25:N25" si="2">G24+G23+G22</f>
        <v>148391.59</v>
      </c>
      <c r="H25" s="30">
        <f t="shared" si="2"/>
        <v>160189.66999999998</v>
      </c>
      <c r="I25" s="30">
        <f t="shared" si="2"/>
        <v>168557.53</v>
      </c>
      <c r="J25" s="31">
        <f t="shared" si="2"/>
        <v>224493.28999999998</v>
      </c>
      <c r="K25" s="31">
        <f t="shared" si="2"/>
        <v>210097.13999999998</v>
      </c>
      <c r="L25" s="108">
        <f t="shared" si="2"/>
        <v>224315.09</v>
      </c>
      <c r="M25" s="30">
        <f t="shared" si="2"/>
        <v>220757.59999999998</v>
      </c>
      <c r="N25" s="30">
        <f t="shared" si="2"/>
        <v>221563.21</v>
      </c>
      <c r="O25" s="182"/>
      <c r="P25" s="182"/>
      <c r="Q25" s="182"/>
    </row>
    <row r="26" spans="1:20" ht="99" customHeight="1" x14ac:dyDescent="0.25">
      <c r="A26" s="32" t="s">
        <v>8</v>
      </c>
      <c r="B26" s="168" t="s">
        <v>293</v>
      </c>
      <c r="C26" s="213"/>
      <c r="D26" s="209"/>
      <c r="E26" s="33"/>
      <c r="F26" s="30">
        <f>F27+F28+F29+F30+F32+F33+F34</f>
        <v>133043.62999999998</v>
      </c>
      <c r="G26" s="30">
        <f>G27+G28+G29+G30+G32+G33+G34</f>
        <v>143740.75</v>
      </c>
      <c r="H26" s="30">
        <f>H27+H28+H29+H30+H32+H33+H34</f>
        <v>156022.31</v>
      </c>
      <c r="I26" s="30">
        <f t="shared" ref="I26:N26" si="3">I27+I28+I29+I30+I32+I33+I34+I31</f>
        <v>164055.45000000001</v>
      </c>
      <c r="J26" s="30">
        <f t="shared" si="3"/>
        <v>193368.16999999998</v>
      </c>
      <c r="K26" s="30">
        <f t="shared" si="3"/>
        <v>191572.66999999998</v>
      </c>
      <c r="L26" s="108">
        <f t="shared" si="3"/>
        <v>213223.4</v>
      </c>
      <c r="M26" s="30">
        <f t="shared" si="3"/>
        <v>213223.4</v>
      </c>
      <c r="N26" s="30">
        <f t="shared" si="3"/>
        <v>213223.4</v>
      </c>
      <c r="O26" s="182"/>
      <c r="P26" s="182"/>
      <c r="Q26" s="182"/>
    </row>
    <row r="27" spans="1:20" ht="63.75" customHeight="1" x14ac:dyDescent="0.25">
      <c r="A27" s="167" t="s">
        <v>145</v>
      </c>
      <c r="B27" s="168" t="s">
        <v>9</v>
      </c>
      <c r="C27" s="35" t="s">
        <v>318</v>
      </c>
      <c r="D27" s="209"/>
      <c r="E27" s="93" t="s">
        <v>10</v>
      </c>
      <c r="F27" s="30">
        <v>76330.600000000006</v>
      </c>
      <c r="G27" s="30">
        <v>80070.399999999994</v>
      </c>
      <c r="H27" s="30">
        <v>82009.7</v>
      </c>
      <c r="I27" s="30">
        <v>86914.6</v>
      </c>
      <c r="J27" s="31">
        <v>95827.4</v>
      </c>
      <c r="K27" s="31">
        <v>94031.9</v>
      </c>
      <c r="L27" s="108">
        <v>109346.2</v>
      </c>
      <c r="M27" s="30">
        <v>109346.2</v>
      </c>
      <c r="N27" s="30">
        <v>109346.2</v>
      </c>
      <c r="O27" s="182"/>
      <c r="P27" s="182"/>
      <c r="Q27" s="182"/>
    </row>
    <row r="28" spans="1:20" ht="33.75" customHeight="1" x14ac:dyDescent="0.25">
      <c r="A28" s="233" t="s">
        <v>146</v>
      </c>
      <c r="B28" s="203" t="s">
        <v>34</v>
      </c>
      <c r="C28" s="232" t="s">
        <v>263</v>
      </c>
      <c r="D28" s="210"/>
      <c r="E28" s="93" t="s">
        <v>10</v>
      </c>
      <c r="F28" s="30">
        <v>34188.699999999997</v>
      </c>
      <c r="G28" s="30">
        <v>33819.5</v>
      </c>
      <c r="H28" s="30">
        <v>39491.22</v>
      </c>
      <c r="I28" s="30">
        <v>0</v>
      </c>
      <c r="J28" s="31">
        <v>0</v>
      </c>
      <c r="K28" s="31">
        <v>0</v>
      </c>
      <c r="L28" s="108">
        <v>0</v>
      </c>
      <c r="M28" s="30">
        <v>0</v>
      </c>
      <c r="N28" s="30">
        <v>0</v>
      </c>
      <c r="O28" s="182"/>
      <c r="P28" s="182"/>
      <c r="Q28" s="182"/>
    </row>
    <row r="29" spans="1:20" ht="24" customHeight="1" x14ac:dyDescent="0.25">
      <c r="A29" s="234"/>
      <c r="B29" s="205"/>
      <c r="C29" s="212"/>
      <c r="D29" s="93" t="s">
        <v>328</v>
      </c>
      <c r="E29" s="93" t="s">
        <v>11</v>
      </c>
      <c r="F29" s="30"/>
      <c r="G29" s="30">
        <v>1036.7</v>
      </c>
      <c r="H29" s="30">
        <v>1221.46</v>
      </c>
      <c r="I29" s="30">
        <v>0</v>
      </c>
      <c r="J29" s="31">
        <v>0</v>
      </c>
      <c r="K29" s="31">
        <v>0</v>
      </c>
      <c r="L29" s="108">
        <v>0</v>
      </c>
      <c r="M29" s="30">
        <v>0</v>
      </c>
      <c r="N29" s="30">
        <v>0</v>
      </c>
      <c r="O29" s="182"/>
      <c r="P29" s="182"/>
      <c r="Q29" s="182"/>
    </row>
    <row r="30" spans="1:20" ht="40.5" customHeight="1" x14ac:dyDescent="0.25">
      <c r="A30" s="233" t="s">
        <v>147</v>
      </c>
      <c r="B30" s="203" t="s">
        <v>290</v>
      </c>
      <c r="C30" s="212"/>
      <c r="D30" s="214" t="s">
        <v>326</v>
      </c>
      <c r="E30" s="93" t="s">
        <v>11</v>
      </c>
      <c r="F30" s="30">
        <v>21479.95</v>
      </c>
      <c r="G30" s="30">
        <v>28814.15</v>
      </c>
      <c r="H30" s="30">
        <v>31182.32</v>
      </c>
      <c r="I30" s="30">
        <v>29424.82</v>
      </c>
      <c r="J30" s="31">
        <v>39265.68</v>
      </c>
      <c r="K30" s="31">
        <v>39265.68</v>
      </c>
      <c r="L30" s="108">
        <v>103877.2</v>
      </c>
      <c r="M30" s="30">
        <v>103877.2</v>
      </c>
      <c r="N30" s="30">
        <v>103877.2</v>
      </c>
      <c r="O30" s="182"/>
      <c r="P30" s="182"/>
      <c r="Q30" s="182"/>
    </row>
    <row r="31" spans="1:20" ht="40.5" customHeight="1" x14ac:dyDescent="0.25">
      <c r="A31" s="234"/>
      <c r="B31" s="205"/>
      <c r="C31" s="212"/>
      <c r="D31" s="209"/>
      <c r="E31" s="93" t="s">
        <v>10</v>
      </c>
      <c r="F31" s="30">
        <v>0</v>
      </c>
      <c r="G31" s="30">
        <v>0</v>
      </c>
      <c r="H31" s="30">
        <v>0</v>
      </c>
      <c r="I31" s="30">
        <v>47716.03</v>
      </c>
      <c r="J31" s="31">
        <v>58275.09</v>
      </c>
      <c r="K31" s="31">
        <v>58275.09</v>
      </c>
      <c r="L31" s="108">
        <v>0</v>
      </c>
      <c r="M31" s="30">
        <v>0</v>
      </c>
      <c r="N31" s="30">
        <v>0</v>
      </c>
      <c r="O31" s="182"/>
      <c r="P31" s="267"/>
      <c r="Q31" s="267"/>
      <c r="R31" s="267"/>
    </row>
    <row r="32" spans="1:20" ht="36" customHeight="1" x14ac:dyDescent="0.25">
      <c r="A32" s="227" t="s">
        <v>148</v>
      </c>
      <c r="B32" s="225" t="s">
        <v>12</v>
      </c>
      <c r="C32" s="212"/>
      <c r="D32" s="209"/>
      <c r="E32" s="93" t="s">
        <v>10</v>
      </c>
      <c r="F32" s="30">
        <v>74.08</v>
      </c>
      <c r="G32" s="30">
        <v>0</v>
      </c>
      <c r="H32" s="30">
        <v>2053.5300000000002</v>
      </c>
      <c r="I32" s="30">
        <v>0</v>
      </c>
      <c r="J32" s="31">
        <v>0</v>
      </c>
      <c r="K32" s="31">
        <v>0</v>
      </c>
      <c r="L32" s="108">
        <v>0</v>
      </c>
      <c r="M32" s="30">
        <v>0</v>
      </c>
      <c r="N32" s="30">
        <v>0</v>
      </c>
      <c r="O32" s="182"/>
      <c r="P32" s="267"/>
      <c r="Q32" s="267"/>
      <c r="R32" s="267"/>
    </row>
    <row r="33" spans="1:17" ht="19.5" customHeight="1" x14ac:dyDescent="0.25">
      <c r="A33" s="227"/>
      <c r="B33" s="225"/>
      <c r="C33" s="212"/>
      <c r="D33" s="209"/>
      <c r="E33" s="93" t="s">
        <v>11</v>
      </c>
      <c r="F33" s="30">
        <v>2.2999999999999998</v>
      </c>
      <c r="G33" s="30">
        <v>0</v>
      </c>
      <c r="H33" s="30">
        <v>64.08</v>
      </c>
      <c r="I33" s="30">
        <v>0</v>
      </c>
      <c r="J33" s="31">
        <v>0</v>
      </c>
      <c r="K33" s="31">
        <v>0</v>
      </c>
      <c r="L33" s="108">
        <v>0</v>
      </c>
      <c r="M33" s="30">
        <v>0</v>
      </c>
      <c r="N33" s="30">
        <v>0</v>
      </c>
      <c r="O33" s="182"/>
      <c r="P33" s="182"/>
      <c r="Q33" s="182"/>
    </row>
    <row r="34" spans="1:17" ht="71.25" customHeight="1" x14ac:dyDescent="0.25">
      <c r="A34" s="36" t="s">
        <v>149</v>
      </c>
      <c r="B34" s="168" t="s">
        <v>13</v>
      </c>
      <c r="C34" s="213"/>
      <c r="D34" s="210"/>
      <c r="E34" s="93" t="s">
        <v>10</v>
      </c>
      <c r="F34" s="37">
        <v>968</v>
      </c>
      <c r="G34" s="37">
        <v>0</v>
      </c>
      <c r="H34" s="37">
        <v>0</v>
      </c>
      <c r="I34" s="37">
        <v>0</v>
      </c>
      <c r="J34" s="38">
        <v>0</v>
      </c>
      <c r="K34" s="38">
        <v>0</v>
      </c>
      <c r="L34" s="109">
        <v>0</v>
      </c>
      <c r="M34" s="37">
        <v>0</v>
      </c>
      <c r="N34" s="37">
        <v>0</v>
      </c>
      <c r="O34" s="182"/>
      <c r="P34" s="182"/>
      <c r="Q34" s="182"/>
    </row>
    <row r="35" spans="1:17" ht="45" customHeight="1" x14ac:dyDescent="0.25">
      <c r="A35" s="39" t="s">
        <v>150</v>
      </c>
      <c r="B35" s="40" t="s">
        <v>14</v>
      </c>
      <c r="C35" s="159"/>
      <c r="D35" s="93"/>
      <c r="E35" s="93" t="s">
        <v>11</v>
      </c>
      <c r="F35" s="42">
        <f>F36+F37+F40+F41+F42+F44+F45</f>
        <v>2839.52</v>
      </c>
      <c r="G35" s="42">
        <f>G36+G37+G40+G41+G42+G44+G45</f>
        <v>4650.84</v>
      </c>
      <c r="H35" s="42">
        <f>H36+H37+H40+H41+H42+H44+H45</f>
        <v>4167.3600000000006</v>
      </c>
      <c r="I35" s="42">
        <f>I36+I37+I40+I41+I42+I44+I45</f>
        <v>4146.4000000000005</v>
      </c>
      <c r="J35" s="42">
        <f>J36+J37+J40+J41+J42+J44+J45+J38+J39</f>
        <v>20654.82</v>
      </c>
      <c r="K35" s="42">
        <f>K36+K37+K40+K41+K42+K44+K45+K38+K39</f>
        <v>9038.81</v>
      </c>
      <c r="L35" s="110">
        <f>L36+L37+L40+L41+L42+L44+L45+L38+L39</f>
        <v>11091.69</v>
      </c>
      <c r="M35" s="42">
        <f>M36+M37+M40+M41+M42+M44+M45+M38+M39</f>
        <v>7534.2</v>
      </c>
      <c r="N35" s="42">
        <f>N36+N37+N40+N41+N42+N44+N45+N38+N39</f>
        <v>8339.81</v>
      </c>
      <c r="O35" s="182"/>
      <c r="P35" s="182"/>
      <c r="Q35" s="182"/>
    </row>
    <row r="36" spans="1:17" ht="26.25" customHeight="1" x14ac:dyDescent="0.25">
      <c r="A36" s="170" t="s">
        <v>151</v>
      </c>
      <c r="B36" s="168" t="s">
        <v>15</v>
      </c>
      <c r="C36" s="226" t="s">
        <v>319</v>
      </c>
      <c r="D36" s="214" t="s">
        <v>326</v>
      </c>
      <c r="E36" s="93" t="s">
        <v>11</v>
      </c>
      <c r="F36" s="45">
        <v>435.57</v>
      </c>
      <c r="G36" s="45">
        <v>856.25</v>
      </c>
      <c r="H36" s="45">
        <v>675.86</v>
      </c>
      <c r="I36" s="45">
        <v>896.44</v>
      </c>
      <c r="J36" s="46">
        <v>2310.86</v>
      </c>
      <c r="K36" s="46">
        <v>859.86</v>
      </c>
      <c r="L36" s="111">
        <v>3259.08</v>
      </c>
      <c r="M36" s="45">
        <v>2818.37</v>
      </c>
      <c r="N36" s="45">
        <v>3623.98</v>
      </c>
      <c r="O36" s="182"/>
      <c r="P36" s="182"/>
      <c r="Q36" s="182"/>
    </row>
    <row r="37" spans="1:17" ht="22.5" customHeight="1" x14ac:dyDescent="0.25">
      <c r="A37" s="170" t="s">
        <v>152</v>
      </c>
      <c r="B37" s="168" t="s">
        <v>16</v>
      </c>
      <c r="C37" s="226"/>
      <c r="D37" s="209"/>
      <c r="E37" s="93" t="s">
        <v>11</v>
      </c>
      <c r="F37" s="45">
        <v>2356.84</v>
      </c>
      <c r="G37" s="45">
        <v>2146.56</v>
      </c>
      <c r="H37" s="45">
        <v>2126.42</v>
      </c>
      <c r="I37" s="45">
        <v>2562.96</v>
      </c>
      <c r="J37" s="46">
        <v>4040.31</v>
      </c>
      <c r="K37" s="46">
        <v>2783.4</v>
      </c>
      <c r="L37" s="111">
        <v>3851.83</v>
      </c>
      <c r="M37" s="45">
        <v>3851.83</v>
      </c>
      <c r="N37" s="45">
        <v>3851.83</v>
      </c>
      <c r="O37" s="182"/>
      <c r="P37" s="182"/>
      <c r="Q37" s="182"/>
    </row>
    <row r="38" spans="1:17" ht="74.25" customHeight="1" x14ac:dyDescent="0.25">
      <c r="A38" s="228" t="s">
        <v>314</v>
      </c>
      <c r="B38" s="230" t="s">
        <v>315</v>
      </c>
      <c r="C38" s="226"/>
      <c r="D38" s="209"/>
      <c r="E38" s="93" t="s">
        <v>10</v>
      </c>
      <c r="F38" s="45"/>
      <c r="G38" s="45"/>
      <c r="H38" s="45"/>
      <c r="I38" s="45"/>
      <c r="J38" s="46">
        <v>432</v>
      </c>
      <c r="K38" s="46">
        <v>306</v>
      </c>
      <c r="L38" s="111">
        <v>432</v>
      </c>
      <c r="M38" s="45">
        <v>432</v>
      </c>
      <c r="N38" s="45">
        <v>432</v>
      </c>
      <c r="O38" s="182"/>
      <c r="P38" s="182"/>
      <c r="Q38" s="182"/>
    </row>
    <row r="39" spans="1:17" ht="90" customHeight="1" x14ac:dyDescent="0.25">
      <c r="A39" s="229"/>
      <c r="B39" s="231"/>
      <c r="C39" s="226"/>
      <c r="D39" s="209"/>
      <c r="E39" s="93" t="s">
        <v>11</v>
      </c>
      <c r="F39" s="45"/>
      <c r="G39" s="45"/>
      <c r="H39" s="45"/>
      <c r="I39" s="45"/>
      <c r="J39" s="46">
        <v>432</v>
      </c>
      <c r="K39" s="46">
        <v>206</v>
      </c>
      <c r="L39" s="111">
        <v>432</v>
      </c>
      <c r="M39" s="45">
        <v>432</v>
      </c>
      <c r="N39" s="45">
        <v>432</v>
      </c>
      <c r="O39" s="182"/>
      <c r="P39" s="182"/>
      <c r="Q39" s="182"/>
    </row>
    <row r="40" spans="1:17" ht="18" customHeight="1" x14ac:dyDescent="0.25">
      <c r="A40" s="47" t="s">
        <v>153</v>
      </c>
      <c r="B40" s="168" t="s">
        <v>17</v>
      </c>
      <c r="C40" s="226"/>
      <c r="D40" s="210"/>
      <c r="E40" s="93" t="s">
        <v>11</v>
      </c>
      <c r="F40" s="45"/>
      <c r="G40" s="45">
        <v>1648.03</v>
      </c>
      <c r="H40" s="45">
        <v>1235.08</v>
      </c>
      <c r="I40" s="45">
        <v>668.28</v>
      </c>
      <c r="J40" s="46">
        <v>13118.85</v>
      </c>
      <c r="K40" s="46">
        <v>4614.57</v>
      </c>
      <c r="L40" s="111">
        <v>3116.78</v>
      </c>
      <c r="M40" s="45">
        <v>0</v>
      </c>
      <c r="N40" s="45">
        <v>0</v>
      </c>
      <c r="O40" s="182"/>
      <c r="P40" s="182"/>
      <c r="Q40" s="182"/>
    </row>
    <row r="41" spans="1:17" ht="44.25" customHeight="1" x14ac:dyDescent="0.25">
      <c r="A41" s="47" t="s">
        <v>154</v>
      </c>
      <c r="B41" s="168" t="s">
        <v>18</v>
      </c>
      <c r="C41" s="226"/>
      <c r="D41" s="93">
        <v>2022</v>
      </c>
      <c r="E41" s="93" t="s">
        <v>11</v>
      </c>
      <c r="F41" s="45"/>
      <c r="G41" s="26"/>
      <c r="H41" s="30">
        <v>130</v>
      </c>
      <c r="I41" s="26"/>
      <c r="J41" s="27"/>
      <c r="K41" s="27"/>
      <c r="L41" s="108"/>
      <c r="M41" s="30"/>
      <c r="N41" s="30"/>
      <c r="O41" s="182"/>
      <c r="P41" s="182"/>
      <c r="Q41" s="182"/>
    </row>
    <row r="42" spans="1:17" ht="41.25" customHeight="1" x14ac:dyDescent="0.25">
      <c r="A42" s="233" t="s">
        <v>155</v>
      </c>
      <c r="B42" s="203" t="s">
        <v>19</v>
      </c>
      <c r="C42" s="226"/>
      <c r="D42" s="214" t="s">
        <v>325</v>
      </c>
      <c r="E42" s="93" t="s">
        <v>11</v>
      </c>
      <c r="F42" s="30"/>
      <c r="G42" s="26"/>
      <c r="H42" s="30"/>
      <c r="I42" s="30">
        <v>18.72</v>
      </c>
      <c r="J42" s="31">
        <v>320.8</v>
      </c>
      <c r="K42" s="31">
        <v>268.98</v>
      </c>
      <c r="L42" s="108"/>
      <c r="M42" s="30"/>
      <c r="N42" s="30"/>
      <c r="O42" s="182"/>
      <c r="P42" s="182"/>
      <c r="Q42" s="182"/>
    </row>
    <row r="43" spans="1:17" ht="41.25" customHeight="1" x14ac:dyDescent="0.25">
      <c r="A43" s="234"/>
      <c r="B43" s="205"/>
      <c r="C43" s="226"/>
      <c r="D43" s="210"/>
      <c r="E43" s="93" t="s">
        <v>10</v>
      </c>
      <c r="F43" s="30"/>
      <c r="G43" s="26"/>
      <c r="H43" s="30"/>
      <c r="I43" s="30">
        <v>355.68</v>
      </c>
      <c r="J43" s="31">
        <v>6095.3</v>
      </c>
      <c r="K43" s="31">
        <v>5110.66</v>
      </c>
      <c r="L43" s="108"/>
      <c r="M43" s="30"/>
      <c r="N43" s="30"/>
      <c r="O43" s="182"/>
      <c r="P43" s="182"/>
      <c r="Q43" s="182"/>
    </row>
    <row r="44" spans="1:17" ht="29.25" customHeight="1" x14ac:dyDescent="0.25">
      <c r="A44" s="224" t="s">
        <v>156</v>
      </c>
      <c r="B44" s="225" t="s">
        <v>20</v>
      </c>
      <c r="C44" s="226"/>
      <c r="D44" s="93">
        <v>2020</v>
      </c>
      <c r="E44" s="93" t="s">
        <v>10</v>
      </c>
      <c r="F44" s="30">
        <v>45.7</v>
      </c>
      <c r="G44" s="26"/>
      <c r="H44" s="30"/>
      <c r="I44" s="26"/>
      <c r="J44" s="31">
        <v>0</v>
      </c>
      <c r="K44" s="31"/>
      <c r="L44" s="108">
        <v>0</v>
      </c>
      <c r="M44" s="30">
        <v>0</v>
      </c>
      <c r="N44" s="30"/>
      <c r="O44" s="182"/>
      <c r="P44" s="182"/>
      <c r="Q44" s="182"/>
    </row>
    <row r="45" spans="1:17" ht="21.75" customHeight="1" x14ac:dyDescent="0.25">
      <c r="A45" s="224"/>
      <c r="B45" s="225"/>
      <c r="C45" s="226"/>
      <c r="D45" s="93">
        <v>2020</v>
      </c>
      <c r="E45" s="93" t="s">
        <v>11</v>
      </c>
      <c r="F45" s="30">
        <v>1.41</v>
      </c>
      <c r="G45" s="26"/>
      <c r="H45" s="26"/>
      <c r="I45" s="26"/>
      <c r="J45" s="31">
        <v>0</v>
      </c>
      <c r="K45" s="31"/>
      <c r="L45" s="108">
        <v>0</v>
      </c>
      <c r="M45" s="30">
        <v>0</v>
      </c>
      <c r="N45" s="30"/>
      <c r="O45" s="182"/>
      <c r="P45" s="182"/>
      <c r="Q45" s="182"/>
    </row>
    <row r="46" spans="1:17" ht="76.5" x14ac:dyDescent="0.25">
      <c r="A46" s="167" t="s">
        <v>21</v>
      </c>
      <c r="B46" s="168" t="s">
        <v>316</v>
      </c>
      <c r="C46" s="226"/>
      <c r="D46" s="214">
        <v>2024</v>
      </c>
      <c r="E46" s="93" t="s">
        <v>10</v>
      </c>
      <c r="F46" s="30"/>
      <c r="G46" s="26"/>
      <c r="H46" s="26"/>
      <c r="I46" s="26"/>
      <c r="J46" s="27">
        <v>4375</v>
      </c>
      <c r="K46" s="27">
        <v>4375</v>
      </c>
      <c r="L46" s="107"/>
      <c r="M46" s="26"/>
      <c r="N46" s="26"/>
      <c r="O46" s="182"/>
      <c r="P46" s="182"/>
      <c r="Q46" s="182"/>
    </row>
    <row r="47" spans="1:17" ht="29.25" customHeight="1" x14ac:dyDescent="0.25">
      <c r="A47" s="48" t="s">
        <v>157</v>
      </c>
      <c r="B47" s="168" t="s">
        <v>22</v>
      </c>
      <c r="C47" s="226"/>
      <c r="D47" s="210"/>
      <c r="E47" s="33"/>
      <c r="F47" s="30"/>
      <c r="G47" s="30"/>
      <c r="H47" s="30"/>
      <c r="I47" s="30"/>
      <c r="J47" s="31"/>
      <c r="K47" s="31"/>
      <c r="L47" s="108"/>
      <c r="M47" s="30"/>
      <c r="N47" s="30"/>
      <c r="O47" s="182"/>
      <c r="P47" s="182"/>
      <c r="Q47" s="182"/>
    </row>
    <row r="48" spans="1:17" ht="21.75" customHeight="1" x14ac:dyDescent="0.25">
      <c r="A48" s="264"/>
      <c r="B48" s="276" t="s">
        <v>23</v>
      </c>
      <c r="C48" s="276"/>
      <c r="D48" s="261"/>
      <c r="E48" s="266"/>
      <c r="F48" s="42">
        <f>F49+F50+F51+F52</f>
        <v>135883.15</v>
      </c>
      <c r="G48" s="42">
        <f t="shared" ref="G48:N48" si="4">G49+G50+G51+G52</f>
        <v>148391.59</v>
      </c>
      <c r="H48" s="42">
        <f t="shared" si="4"/>
        <v>160189.66999999998</v>
      </c>
      <c r="I48" s="42">
        <f t="shared" si="4"/>
        <v>168557.53</v>
      </c>
      <c r="J48" s="43">
        <f t="shared" si="4"/>
        <v>224493.28999999998</v>
      </c>
      <c r="K48" s="43">
        <f t="shared" si="4"/>
        <v>210097.13999999998</v>
      </c>
      <c r="L48" s="110">
        <f t="shared" si="4"/>
        <v>224315.09</v>
      </c>
      <c r="M48" s="42">
        <f t="shared" si="4"/>
        <v>220757.59999999998</v>
      </c>
      <c r="N48" s="42">
        <f t="shared" si="4"/>
        <v>221563.21</v>
      </c>
      <c r="O48" s="182"/>
      <c r="P48" s="182"/>
      <c r="Q48" s="182"/>
    </row>
    <row r="49" spans="1:19" x14ac:dyDescent="0.25">
      <c r="A49" s="264"/>
      <c r="B49" s="263" t="s">
        <v>24</v>
      </c>
      <c r="C49" s="263"/>
      <c r="D49" s="261"/>
      <c r="E49" s="266"/>
      <c r="F49" s="42">
        <v>0</v>
      </c>
      <c r="G49" s="42">
        <v>0</v>
      </c>
      <c r="H49" s="42">
        <v>0</v>
      </c>
      <c r="I49" s="42"/>
      <c r="J49" s="43">
        <v>0</v>
      </c>
      <c r="K49" s="43">
        <v>0</v>
      </c>
      <c r="L49" s="110">
        <v>0</v>
      </c>
      <c r="M49" s="42">
        <v>0</v>
      </c>
      <c r="N49" s="42">
        <v>0</v>
      </c>
      <c r="O49" s="182"/>
      <c r="P49" s="182"/>
      <c r="Q49" s="182"/>
    </row>
    <row r="50" spans="1:19" ht="24.75" customHeight="1" x14ac:dyDescent="0.25">
      <c r="A50" s="264"/>
      <c r="B50" s="263" t="s">
        <v>25</v>
      </c>
      <c r="C50" s="263"/>
      <c r="D50" s="261"/>
      <c r="E50" s="266"/>
      <c r="F50" s="42">
        <f>F44+F34+F32+F28+F27</f>
        <v>111607.08</v>
      </c>
      <c r="G50" s="42">
        <f>G44+G34+G32+G28+G27</f>
        <v>113889.9</v>
      </c>
      <c r="H50" s="42">
        <f>H44+H34+H32+H28+H27</f>
        <v>123554.45</v>
      </c>
      <c r="I50" s="42">
        <f>I44+I34+I32+I28+I27+I31+I43</f>
        <v>134986.31</v>
      </c>
      <c r="J50" s="42">
        <f>J44+J34+J32+J28+J27+J31+J43+J38</f>
        <v>160629.78999999998</v>
      </c>
      <c r="K50" s="42">
        <f>K44+K34+K32+K28+K27+K31+K43+K38</f>
        <v>157723.65</v>
      </c>
      <c r="L50" s="110">
        <f>L44+L34+L32+L28+L27+L31+L43+L38</f>
        <v>109778.2</v>
      </c>
      <c r="M50" s="42">
        <f>M44+M34+M32+M28+M27+M31+M43+M38</f>
        <v>109778.2</v>
      </c>
      <c r="N50" s="42">
        <f>N44+N34+N32+N28+N27+N31+N43+N38</f>
        <v>109778.2</v>
      </c>
      <c r="O50" s="182"/>
      <c r="P50" s="182"/>
      <c r="Q50" s="182"/>
    </row>
    <row r="51" spans="1:19" ht="22.5" customHeight="1" x14ac:dyDescent="0.25">
      <c r="A51" s="264"/>
      <c r="B51" s="263" t="s">
        <v>26</v>
      </c>
      <c r="C51" s="263"/>
      <c r="D51" s="261"/>
      <c r="E51" s="266"/>
      <c r="F51" s="42">
        <f>F46+F45+F42+F41+F40+F37+F36+F33+F30+F29</f>
        <v>24276.07</v>
      </c>
      <c r="G51" s="42">
        <f>G46+G45+G42+G41+G40+G37+G36+G33+G30+G29</f>
        <v>34501.69</v>
      </c>
      <c r="H51" s="42">
        <f>H46+H45+H42+H41+H40+H37+H36+H33+H30+H29</f>
        <v>36635.22</v>
      </c>
      <c r="I51" s="42">
        <f>I46+I45+I42+I41+I40+I37+I36+I33+I30+I29</f>
        <v>33571.22</v>
      </c>
      <c r="J51" s="43">
        <f>J46+J45+J42+J41+J40+J37+J36+J33+J30+J29+J39</f>
        <v>63863.5</v>
      </c>
      <c r="K51" s="43">
        <f>K46+K45+K42+K41+K40+K37+K36+K33+K30+K29+K39</f>
        <v>52373.49</v>
      </c>
      <c r="L51" s="110">
        <f>L46+L45+L42+L41+L40+L37+L36+L33+L30+L29+L39</f>
        <v>114536.89</v>
      </c>
      <c r="M51" s="43">
        <f>M46+M45+M42+M41+M40+M37+M36+M33+M30+M29+M39</f>
        <v>110979.4</v>
      </c>
      <c r="N51" s="43">
        <f>N46+N45+N42+N41+N40+N37+N36+N33+N30+N29+N39</f>
        <v>111785.01</v>
      </c>
      <c r="O51" s="182"/>
      <c r="P51" s="182"/>
      <c r="Q51" s="182"/>
    </row>
    <row r="52" spans="1:19" x14ac:dyDescent="0.25">
      <c r="A52" s="264"/>
      <c r="B52" s="265" t="s">
        <v>161</v>
      </c>
      <c r="C52" s="265"/>
      <c r="D52" s="49"/>
      <c r="E52" s="49"/>
      <c r="F52" s="50">
        <v>0</v>
      </c>
      <c r="G52" s="50">
        <v>0</v>
      </c>
      <c r="H52" s="50">
        <v>0</v>
      </c>
      <c r="I52" s="50">
        <v>0</v>
      </c>
      <c r="J52" s="51">
        <v>0</v>
      </c>
      <c r="K52" s="51">
        <v>0</v>
      </c>
      <c r="L52" s="112">
        <v>0</v>
      </c>
      <c r="M52" s="50">
        <v>0</v>
      </c>
      <c r="N52" s="50">
        <v>0</v>
      </c>
      <c r="O52" s="182"/>
      <c r="P52" s="182"/>
      <c r="Q52" s="182"/>
    </row>
    <row r="53" spans="1:19" x14ac:dyDescent="0.25">
      <c r="A53" s="52"/>
      <c r="B53" s="17"/>
      <c r="C53" s="17"/>
      <c r="D53" s="17"/>
      <c r="E53" s="17"/>
      <c r="F53" s="17"/>
      <c r="G53" s="17"/>
      <c r="H53" s="17"/>
      <c r="I53" s="17"/>
      <c r="J53" s="53"/>
      <c r="K53" s="53"/>
      <c r="L53" s="104"/>
      <c r="M53" s="17"/>
      <c r="N53" s="17"/>
    </row>
    <row r="54" spans="1:19" x14ac:dyDescent="0.25">
      <c r="A54" s="54"/>
      <c r="B54" s="17"/>
      <c r="C54" s="17"/>
      <c r="D54" s="17"/>
      <c r="E54" s="17"/>
      <c r="F54" s="17"/>
      <c r="G54" s="17"/>
      <c r="H54" s="17"/>
      <c r="I54" s="17"/>
      <c r="J54" s="18"/>
      <c r="K54" s="18"/>
      <c r="L54" s="104"/>
      <c r="M54" s="17"/>
      <c r="N54" s="17"/>
    </row>
    <row r="55" spans="1:19" x14ac:dyDescent="0.25">
      <c r="A55" s="52"/>
      <c r="B55" s="17" t="s">
        <v>285</v>
      </c>
      <c r="C55" s="17"/>
      <c r="D55" s="17"/>
      <c r="E55" s="17"/>
      <c r="F55" s="17"/>
      <c r="G55" s="17"/>
      <c r="H55" s="17"/>
      <c r="I55" s="17"/>
      <c r="J55" s="18"/>
      <c r="K55" s="18"/>
      <c r="L55" s="104"/>
      <c r="M55" s="17"/>
      <c r="N55" s="17"/>
    </row>
    <row r="56" spans="1:19" ht="35.25" customHeight="1" x14ac:dyDescent="0.25">
      <c r="A56" s="272" t="s">
        <v>266</v>
      </c>
      <c r="B56" s="273"/>
      <c r="C56" s="273"/>
      <c r="D56" s="273"/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6"/>
      <c r="P56" s="6"/>
      <c r="Q56" s="6"/>
      <c r="R56" s="6"/>
      <c r="S56" s="6"/>
    </row>
    <row r="57" spans="1:19" ht="35.25" customHeight="1" x14ac:dyDescent="0.25">
      <c r="A57" s="174"/>
      <c r="B57" s="135" t="s">
        <v>297</v>
      </c>
      <c r="C57" s="248" t="s">
        <v>301</v>
      </c>
      <c r="D57" s="248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6"/>
      <c r="P57" s="6"/>
      <c r="Q57" s="6"/>
      <c r="R57" s="6"/>
      <c r="S57" s="6"/>
    </row>
    <row r="58" spans="1:19" ht="35.25" customHeight="1" x14ac:dyDescent="0.25">
      <c r="A58" s="174"/>
      <c r="B58" s="89" t="s">
        <v>299</v>
      </c>
      <c r="C58" s="248" t="s">
        <v>302</v>
      </c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6"/>
      <c r="P58" s="6"/>
      <c r="Q58" s="6"/>
      <c r="R58" s="6"/>
      <c r="S58" s="6"/>
    </row>
    <row r="59" spans="1:19" ht="35.25" customHeight="1" x14ac:dyDescent="0.25">
      <c r="A59" s="200" t="s">
        <v>27</v>
      </c>
      <c r="B59" s="200" t="s">
        <v>0</v>
      </c>
      <c r="C59" s="200" t="s">
        <v>1</v>
      </c>
      <c r="D59" s="200" t="s">
        <v>2</v>
      </c>
      <c r="E59" s="277" t="s">
        <v>3</v>
      </c>
      <c r="F59" s="274" t="s">
        <v>288</v>
      </c>
      <c r="G59" s="274"/>
      <c r="H59" s="274"/>
      <c r="I59" s="274"/>
      <c r="J59" s="274"/>
      <c r="K59" s="274"/>
      <c r="L59" s="274"/>
      <c r="M59" s="274"/>
      <c r="N59" s="274"/>
      <c r="O59" s="4"/>
      <c r="P59" s="4"/>
      <c r="Q59" s="4"/>
      <c r="R59" s="6"/>
      <c r="S59" s="6"/>
    </row>
    <row r="60" spans="1:19" ht="23.25" customHeight="1" x14ac:dyDescent="0.25">
      <c r="A60" s="200"/>
      <c r="B60" s="200"/>
      <c r="C60" s="200"/>
      <c r="D60" s="200"/>
      <c r="E60" s="277"/>
      <c r="F60" s="159">
        <v>2020</v>
      </c>
      <c r="G60" s="159">
        <v>2021</v>
      </c>
      <c r="H60" s="159">
        <v>2022</v>
      </c>
      <c r="I60" s="159">
        <v>2023</v>
      </c>
      <c r="J60" s="223">
        <v>2024</v>
      </c>
      <c r="K60" s="223"/>
      <c r="L60" s="113">
        <v>2025</v>
      </c>
      <c r="M60" s="159">
        <v>2026</v>
      </c>
      <c r="N60" s="159">
        <v>2027</v>
      </c>
      <c r="O60" s="6"/>
      <c r="P60" s="6"/>
      <c r="Q60" s="6"/>
      <c r="R60" s="6"/>
      <c r="S60" s="6"/>
    </row>
    <row r="61" spans="1:19" ht="32.25" customHeight="1" x14ac:dyDescent="0.25">
      <c r="A61" s="200"/>
      <c r="B61" s="200"/>
      <c r="C61" s="200"/>
      <c r="D61" s="200"/>
      <c r="E61" s="277"/>
      <c r="F61" s="159" t="s">
        <v>162</v>
      </c>
      <c r="G61" s="159" t="s">
        <v>162</v>
      </c>
      <c r="H61" s="159" t="s">
        <v>162</v>
      </c>
      <c r="I61" s="159" t="s">
        <v>162</v>
      </c>
      <c r="J61" s="58" t="s">
        <v>160</v>
      </c>
      <c r="K61" s="166" t="s">
        <v>6</v>
      </c>
      <c r="L61" s="114" t="s">
        <v>160</v>
      </c>
      <c r="M61" s="179" t="s">
        <v>160</v>
      </c>
      <c r="N61" s="179" t="s">
        <v>160</v>
      </c>
      <c r="O61" s="189"/>
      <c r="P61" s="6"/>
      <c r="Q61" s="6"/>
      <c r="R61" s="6"/>
      <c r="S61" s="6"/>
    </row>
    <row r="62" spans="1:19" ht="27" customHeight="1" x14ac:dyDescent="0.25">
      <c r="A62" s="171"/>
      <c r="B62" s="235" t="s">
        <v>28</v>
      </c>
      <c r="C62" s="213" t="s">
        <v>320</v>
      </c>
      <c r="D62" s="213" t="s">
        <v>326</v>
      </c>
      <c r="E62" s="126" t="s">
        <v>159</v>
      </c>
      <c r="F62" s="127">
        <f>F63+F64+F65+F66</f>
        <v>265116.77400000003</v>
      </c>
      <c r="G62" s="127">
        <f t="shared" ref="G62:N62" si="5">G63+G64+G65+G66</f>
        <v>340172.38</v>
      </c>
      <c r="H62" s="127">
        <f t="shared" si="5"/>
        <v>435676.71</v>
      </c>
      <c r="I62" s="127">
        <f t="shared" si="5"/>
        <v>374492.52</v>
      </c>
      <c r="J62" s="128">
        <f t="shared" si="5"/>
        <v>457614.89999999997</v>
      </c>
      <c r="K62" s="128">
        <f t="shared" si="5"/>
        <v>444764.91</v>
      </c>
      <c r="L62" s="129">
        <f t="shared" si="5"/>
        <v>469187.65</v>
      </c>
      <c r="M62" s="127">
        <f t="shared" si="5"/>
        <v>450603.95999999996</v>
      </c>
      <c r="N62" s="127">
        <f t="shared" si="5"/>
        <v>457587.26</v>
      </c>
      <c r="O62" s="182"/>
      <c r="P62" s="6"/>
      <c r="Q62" s="6"/>
      <c r="R62" s="6"/>
      <c r="S62" s="6"/>
    </row>
    <row r="63" spans="1:19" ht="27" customHeight="1" x14ac:dyDescent="0.25">
      <c r="A63" s="215" t="s">
        <v>21</v>
      </c>
      <c r="B63" s="236"/>
      <c r="C63" s="200"/>
      <c r="D63" s="200"/>
      <c r="E63" s="159" t="s">
        <v>29</v>
      </c>
      <c r="F63" s="22">
        <f>F162</f>
        <v>10634.82</v>
      </c>
      <c r="G63" s="22">
        <f t="shared" ref="G63:N66" si="6">G162</f>
        <v>43162.21</v>
      </c>
      <c r="H63" s="22">
        <f t="shared" si="6"/>
        <v>121102.79000000001</v>
      </c>
      <c r="I63" s="22">
        <f t="shared" si="6"/>
        <v>39349.160000000003</v>
      </c>
      <c r="J63" s="23">
        <f t="shared" si="6"/>
        <v>55695.199999999997</v>
      </c>
      <c r="K63" s="23">
        <f t="shared" si="6"/>
        <v>55508.060000000005</v>
      </c>
      <c r="L63" s="106">
        <f t="shared" si="6"/>
        <v>59979.199999999997</v>
      </c>
      <c r="M63" s="22">
        <f t="shared" si="6"/>
        <v>57435.799999999996</v>
      </c>
      <c r="N63" s="22">
        <f t="shared" si="6"/>
        <v>56934.299999999996</v>
      </c>
      <c r="O63" s="6"/>
      <c r="P63" s="6"/>
      <c r="Q63" s="6"/>
      <c r="R63" s="6"/>
      <c r="S63" s="6"/>
    </row>
    <row r="64" spans="1:19" ht="27" customHeight="1" x14ac:dyDescent="0.25">
      <c r="A64" s="217"/>
      <c r="B64" s="236"/>
      <c r="C64" s="200"/>
      <c r="D64" s="200"/>
      <c r="E64" s="159" t="s">
        <v>10</v>
      </c>
      <c r="F64" s="22">
        <f>F163</f>
        <v>232577.57</v>
      </c>
      <c r="G64" s="22">
        <f t="shared" si="6"/>
        <v>257652.18</v>
      </c>
      <c r="H64" s="22">
        <f t="shared" si="6"/>
        <v>277074.39</v>
      </c>
      <c r="I64" s="22">
        <f t="shared" si="6"/>
        <v>292016.08</v>
      </c>
      <c r="J64" s="23">
        <f t="shared" si="6"/>
        <v>329543.44999999995</v>
      </c>
      <c r="K64" s="23">
        <f t="shared" si="6"/>
        <v>328874.96999999997</v>
      </c>
      <c r="L64" s="106">
        <f t="shared" si="6"/>
        <v>339012.96</v>
      </c>
      <c r="M64" s="22">
        <f t="shared" si="6"/>
        <v>324429.05</v>
      </c>
      <c r="N64" s="22">
        <f t="shared" si="6"/>
        <v>324429.05</v>
      </c>
      <c r="O64" s="6"/>
      <c r="P64" s="6"/>
      <c r="Q64" s="6"/>
      <c r="R64" s="6"/>
      <c r="S64" s="6"/>
    </row>
    <row r="65" spans="1:19" ht="27" customHeight="1" x14ac:dyDescent="0.25">
      <c r="A65" s="217"/>
      <c r="B65" s="236"/>
      <c r="C65" s="200"/>
      <c r="D65" s="200"/>
      <c r="E65" s="159" t="s">
        <v>11</v>
      </c>
      <c r="F65" s="22">
        <f>F164</f>
        <v>21904.384000000002</v>
      </c>
      <c r="G65" s="22">
        <f t="shared" si="6"/>
        <v>39357.99</v>
      </c>
      <c r="H65" s="22">
        <f t="shared" si="6"/>
        <v>37499.529999999992</v>
      </c>
      <c r="I65" s="22">
        <f t="shared" si="6"/>
        <v>43127.28</v>
      </c>
      <c r="J65" s="23">
        <f t="shared" si="6"/>
        <v>72376.25</v>
      </c>
      <c r="K65" s="23">
        <f t="shared" si="6"/>
        <v>60381.88</v>
      </c>
      <c r="L65" s="106">
        <f t="shared" si="6"/>
        <v>70195.490000000005</v>
      </c>
      <c r="M65" s="22">
        <f t="shared" si="6"/>
        <v>68739.11</v>
      </c>
      <c r="N65" s="22">
        <f t="shared" si="6"/>
        <v>76223.91</v>
      </c>
      <c r="O65" s="6"/>
      <c r="P65" s="6"/>
      <c r="Q65" s="6"/>
      <c r="R65" s="6"/>
      <c r="S65" s="6"/>
    </row>
    <row r="66" spans="1:19" ht="36" customHeight="1" x14ac:dyDescent="0.25">
      <c r="A66" s="216"/>
      <c r="B66" s="237"/>
      <c r="C66" s="200"/>
      <c r="D66" s="200"/>
      <c r="E66" s="178" t="s">
        <v>262</v>
      </c>
      <c r="F66" s="26">
        <f>F165</f>
        <v>0</v>
      </c>
      <c r="G66" s="26">
        <f t="shared" si="6"/>
        <v>0</v>
      </c>
      <c r="H66" s="26">
        <f t="shared" si="6"/>
        <v>0</v>
      </c>
      <c r="I66" s="26">
        <f t="shared" si="6"/>
        <v>0</v>
      </c>
      <c r="J66" s="27">
        <f t="shared" si="6"/>
        <v>0</v>
      </c>
      <c r="K66" s="27">
        <f t="shared" si="6"/>
        <v>0</v>
      </c>
      <c r="L66" s="107">
        <f t="shared" si="6"/>
        <v>0</v>
      </c>
      <c r="M66" s="26">
        <f t="shared" si="6"/>
        <v>0</v>
      </c>
      <c r="N66" s="26">
        <f t="shared" si="6"/>
        <v>0</v>
      </c>
      <c r="O66" s="9"/>
      <c r="P66" s="6"/>
      <c r="Q66" s="6"/>
      <c r="R66" s="6"/>
      <c r="S66" s="6"/>
    </row>
    <row r="67" spans="1:19" ht="54.75" customHeight="1" x14ac:dyDescent="0.25">
      <c r="A67" s="60"/>
      <c r="B67" s="61" t="s">
        <v>30</v>
      </c>
      <c r="C67" s="200"/>
      <c r="D67" s="226" t="s">
        <v>326</v>
      </c>
      <c r="E67" s="159"/>
      <c r="F67" s="30">
        <f t="shared" ref="F67:N67" si="7">F68+F78+F81+F159+F160</f>
        <v>264768.99</v>
      </c>
      <c r="G67" s="30">
        <f t="shared" si="7"/>
        <v>339798.97</v>
      </c>
      <c r="H67" s="30">
        <f t="shared" si="7"/>
        <v>434545.95</v>
      </c>
      <c r="I67" s="30">
        <f t="shared" si="7"/>
        <v>370640.22</v>
      </c>
      <c r="J67" s="31">
        <f t="shared" si="7"/>
        <v>457103.94999999995</v>
      </c>
      <c r="K67" s="31">
        <f t="shared" si="7"/>
        <v>444081.95999999996</v>
      </c>
      <c r="L67" s="108">
        <f t="shared" si="7"/>
        <v>467910.45</v>
      </c>
      <c r="M67" s="30">
        <f t="shared" si="7"/>
        <v>449326.75999999995</v>
      </c>
      <c r="N67" s="30">
        <f t="shared" si="7"/>
        <v>456310.05999999994</v>
      </c>
      <c r="O67" s="6"/>
      <c r="P67" s="6"/>
      <c r="Q67" s="6"/>
      <c r="R67" s="6"/>
      <c r="S67" s="6"/>
    </row>
    <row r="68" spans="1:19" ht="88.5" customHeight="1" x14ac:dyDescent="0.25">
      <c r="A68" s="60" t="s">
        <v>157</v>
      </c>
      <c r="B68" s="168" t="s">
        <v>31</v>
      </c>
      <c r="C68" s="200"/>
      <c r="D68" s="226"/>
      <c r="E68" s="61" t="s">
        <v>32</v>
      </c>
      <c r="F68" s="30">
        <f>F69+F70+F71+F72+F73+F74+F75+F77</f>
        <v>239861.23</v>
      </c>
      <c r="G68" s="30">
        <f>G69+G70+G71+G72+G73+G74+G75+G77</f>
        <v>269552.46999999997</v>
      </c>
      <c r="H68" s="30">
        <f>H69+H70+H71+H72+H73+H74+H75+H77</f>
        <v>288319.23</v>
      </c>
      <c r="I68" s="30">
        <f t="shared" ref="I68:N68" si="8">I69+I70+I71+I72+I73+I74+I75+I77+I76</f>
        <v>306668.56</v>
      </c>
      <c r="J68" s="30">
        <f t="shared" si="8"/>
        <v>358431.42</v>
      </c>
      <c r="K68" s="30">
        <f t="shared" si="8"/>
        <v>357578.8</v>
      </c>
      <c r="L68" s="108">
        <f t="shared" si="8"/>
        <v>378091.35000000003</v>
      </c>
      <c r="M68" s="30">
        <f t="shared" si="8"/>
        <v>363652.83999999997</v>
      </c>
      <c r="N68" s="30">
        <f t="shared" si="8"/>
        <v>363652.83999999997</v>
      </c>
      <c r="O68" s="6"/>
      <c r="P68" s="6"/>
      <c r="Q68" s="6"/>
      <c r="R68" s="6"/>
      <c r="S68" s="6"/>
    </row>
    <row r="69" spans="1:19" ht="68.25" customHeight="1" x14ac:dyDescent="0.25">
      <c r="A69" s="60" t="s">
        <v>165</v>
      </c>
      <c r="B69" s="168" t="s">
        <v>33</v>
      </c>
      <c r="C69" s="168" t="s">
        <v>267</v>
      </c>
      <c r="D69" s="226"/>
      <c r="E69" s="61" t="s">
        <v>10</v>
      </c>
      <c r="F69" s="30">
        <v>170610.6</v>
      </c>
      <c r="G69" s="30">
        <v>184954.9</v>
      </c>
      <c r="H69" s="30">
        <v>196463.1</v>
      </c>
      <c r="I69" s="30">
        <v>212282.3</v>
      </c>
      <c r="J69" s="31">
        <v>235270.9</v>
      </c>
      <c r="K69" s="31">
        <v>235270.9</v>
      </c>
      <c r="L69" s="31">
        <v>247635.6</v>
      </c>
      <c r="M69" s="30">
        <v>235270.9</v>
      </c>
      <c r="N69" s="30">
        <v>235270.9</v>
      </c>
      <c r="O69" s="192"/>
      <c r="P69" s="6"/>
      <c r="Q69" s="6"/>
      <c r="R69" s="6"/>
      <c r="S69" s="6"/>
    </row>
    <row r="70" spans="1:19" ht="68.25" customHeight="1" x14ac:dyDescent="0.25">
      <c r="A70" s="215" t="s">
        <v>166</v>
      </c>
      <c r="B70" s="203" t="s">
        <v>34</v>
      </c>
      <c r="C70" s="198" t="s">
        <v>321</v>
      </c>
      <c r="D70" s="226"/>
      <c r="E70" s="179" t="s">
        <v>10</v>
      </c>
      <c r="F70" s="30">
        <v>5675.67</v>
      </c>
      <c r="G70" s="30">
        <v>4489.1499999999996</v>
      </c>
      <c r="H70" s="30">
        <v>4489.1499999999996</v>
      </c>
      <c r="I70" s="30">
        <v>0</v>
      </c>
      <c r="J70" s="31">
        <v>0</v>
      </c>
      <c r="K70" s="31">
        <v>0</v>
      </c>
      <c r="L70" s="108">
        <v>0</v>
      </c>
      <c r="M70" s="30">
        <v>0</v>
      </c>
      <c r="N70" s="30">
        <v>0</v>
      </c>
      <c r="O70" s="6"/>
      <c r="P70" s="6"/>
      <c r="Q70" s="6"/>
      <c r="R70" s="6"/>
      <c r="S70" s="6"/>
    </row>
    <row r="71" spans="1:19" x14ac:dyDescent="0.25">
      <c r="A71" s="216"/>
      <c r="B71" s="205"/>
      <c r="C71" s="198"/>
      <c r="D71" s="61" t="s">
        <v>328</v>
      </c>
      <c r="E71" s="179" t="s">
        <v>11</v>
      </c>
      <c r="F71" s="30"/>
      <c r="G71" s="30">
        <v>148.12</v>
      </c>
      <c r="H71" s="30">
        <v>138.88999999999999</v>
      </c>
      <c r="I71" s="30">
        <v>0</v>
      </c>
      <c r="J71" s="31">
        <v>0</v>
      </c>
      <c r="K71" s="31">
        <v>0</v>
      </c>
      <c r="L71" s="108">
        <v>0</v>
      </c>
      <c r="M71" s="30">
        <v>0</v>
      </c>
      <c r="N71" s="30">
        <v>0</v>
      </c>
      <c r="O71" s="6"/>
      <c r="P71" s="6"/>
      <c r="Q71" s="6"/>
      <c r="R71" s="6"/>
      <c r="S71" s="6"/>
    </row>
    <row r="72" spans="1:19" ht="36" customHeight="1" x14ac:dyDescent="0.25">
      <c r="A72" s="215" t="s">
        <v>167</v>
      </c>
      <c r="B72" s="203" t="s">
        <v>12</v>
      </c>
      <c r="C72" s="198"/>
      <c r="D72" s="226">
        <v>2022</v>
      </c>
      <c r="E72" s="158" t="s">
        <v>10</v>
      </c>
      <c r="F72" s="30"/>
      <c r="G72" s="30"/>
      <c r="H72" s="30">
        <v>2194.8000000000002</v>
      </c>
      <c r="I72" s="30">
        <v>0</v>
      </c>
      <c r="J72" s="31">
        <v>0</v>
      </c>
      <c r="K72" s="31">
        <v>0</v>
      </c>
      <c r="L72" s="108">
        <v>0</v>
      </c>
      <c r="M72" s="30">
        <v>0</v>
      </c>
      <c r="N72" s="30">
        <v>0</v>
      </c>
      <c r="O72" s="6"/>
      <c r="P72" s="6"/>
      <c r="Q72" s="6"/>
      <c r="R72" s="6"/>
      <c r="S72" s="6"/>
    </row>
    <row r="73" spans="1:19" ht="20.25" customHeight="1" x14ac:dyDescent="0.25">
      <c r="A73" s="216"/>
      <c r="B73" s="205"/>
      <c r="C73" s="198"/>
      <c r="D73" s="226"/>
      <c r="E73" s="158" t="s">
        <v>11</v>
      </c>
      <c r="F73" s="30"/>
      <c r="G73" s="30"/>
      <c r="H73" s="30">
        <v>63.42</v>
      </c>
      <c r="I73" s="30">
        <v>0</v>
      </c>
      <c r="J73" s="31">
        <v>0</v>
      </c>
      <c r="K73" s="31">
        <v>0</v>
      </c>
      <c r="L73" s="108">
        <v>0</v>
      </c>
      <c r="M73" s="30">
        <v>0</v>
      </c>
      <c r="N73" s="30">
        <v>0</v>
      </c>
      <c r="O73" s="6"/>
      <c r="P73" s="6"/>
      <c r="Q73" s="6"/>
      <c r="R73" s="6"/>
      <c r="S73" s="6"/>
    </row>
    <row r="74" spans="1:19" ht="68.25" customHeight="1" x14ac:dyDescent="0.25">
      <c r="A74" s="215" t="s">
        <v>168</v>
      </c>
      <c r="B74" s="203" t="s">
        <v>35</v>
      </c>
      <c r="C74" s="198"/>
      <c r="D74" s="226" t="s">
        <v>326</v>
      </c>
      <c r="E74" s="168" t="s">
        <v>10</v>
      </c>
      <c r="F74" s="30">
        <v>47867.3</v>
      </c>
      <c r="G74" s="30">
        <v>51517.9</v>
      </c>
      <c r="H74" s="30">
        <v>57514.1</v>
      </c>
      <c r="I74" s="30">
        <v>0</v>
      </c>
      <c r="J74" s="31">
        <v>0</v>
      </c>
      <c r="K74" s="31">
        <v>0</v>
      </c>
      <c r="L74" s="108">
        <v>0</v>
      </c>
      <c r="M74" s="30">
        <v>0</v>
      </c>
      <c r="N74" s="30">
        <v>0</v>
      </c>
      <c r="O74" s="6"/>
      <c r="P74" s="6"/>
      <c r="Q74" s="6"/>
      <c r="R74" s="6"/>
      <c r="S74" s="6"/>
    </row>
    <row r="75" spans="1:19" ht="18.75" customHeight="1" x14ac:dyDescent="0.25">
      <c r="A75" s="216"/>
      <c r="B75" s="205"/>
      <c r="C75" s="198"/>
      <c r="D75" s="226"/>
      <c r="E75" s="168" t="s">
        <v>11</v>
      </c>
      <c r="F75" s="30">
        <v>1376.7</v>
      </c>
      <c r="G75" s="30">
        <v>4904.67</v>
      </c>
      <c r="H75" s="30">
        <v>3149.6</v>
      </c>
      <c r="I75" s="30">
        <v>0</v>
      </c>
      <c r="J75" s="31">
        <v>0</v>
      </c>
      <c r="K75" s="31"/>
      <c r="L75" s="108">
        <v>0</v>
      </c>
      <c r="M75" s="30">
        <v>0</v>
      </c>
      <c r="N75" s="30">
        <v>0</v>
      </c>
      <c r="O75" s="6"/>
      <c r="P75" s="6"/>
      <c r="Q75" s="6"/>
      <c r="R75" s="6"/>
      <c r="S75" s="6"/>
    </row>
    <row r="76" spans="1:19" ht="24" customHeight="1" x14ac:dyDescent="0.25">
      <c r="A76" s="215" t="s">
        <v>169</v>
      </c>
      <c r="B76" s="203" t="s">
        <v>291</v>
      </c>
      <c r="C76" s="198"/>
      <c r="D76" s="226"/>
      <c r="E76" s="168" t="s">
        <v>10</v>
      </c>
      <c r="F76" s="30">
        <v>0</v>
      </c>
      <c r="G76" s="30">
        <v>0</v>
      </c>
      <c r="H76" s="30">
        <v>0</v>
      </c>
      <c r="I76" s="30">
        <v>63065.43</v>
      </c>
      <c r="J76" s="31">
        <v>75062</v>
      </c>
      <c r="K76" s="31">
        <v>75062</v>
      </c>
      <c r="L76" s="31">
        <v>73072.210000000006</v>
      </c>
      <c r="M76" s="30">
        <v>71016.399999999994</v>
      </c>
      <c r="N76" s="30">
        <v>71016.399999999994</v>
      </c>
      <c r="O76" s="192"/>
      <c r="P76" s="6"/>
      <c r="Q76" s="6"/>
      <c r="R76" s="6"/>
      <c r="S76" s="6"/>
    </row>
    <row r="77" spans="1:19" ht="33.75" customHeight="1" x14ac:dyDescent="0.25">
      <c r="A77" s="216"/>
      <c r="B77" s="205"/>
      <c r="C77" s="198"/>
      <c r="D77" s="226"/>
      <c r="E77" s="168" t="s">
        <v>11</v>
      </c>
      <c r="F77" s="30">
        <v>14330.96</v>
      </c>
      <c r="G77" s="30">
        <v>23537.73</v>
      </c>
      <c r="H77" s="30">
        <v>24306.17</v>
      </c>
      <c r="I77" s="30">
        <v>31320.83</v>
      </c>
      <c r="J77" s="31">
        <v>48098.52</v>
      </c>
      <c r="K77" s="31">
        <v>47245.9</v>
      </c>
      <c r="L77" s="31">
        <v>57383.54</v>
      </c>
      <c r="M77" s="30">
        <v>57365.54</v>
      </c>
      <c r="N77" s="30">
        <v>57365.54</v>
      </c>
      <c r="O77" s="192"/>
      <c r="P77" s="6"/>
      <c r="Q77" s="6"/>
      <c r="R77" s="6"/>
      <c r="S77" s="6"/>
    </row>
    <row r="78" spans="1:19" ht="89.25" customHeight="1" x14ac:dyDescent="0.25">
      <c r="A78" s="63" t="s">
        <v>170</v>
      </c>
      <c r="B78" s="64" t="s">
        <v>163</v>
      </c>
      <c r="C78" s="168" t="s">
        <v>267</v>
      </c>
      <c r="D78" s="61" t="s">
        <v>327</v>
      </c>
      <c r="E78" s="40" t="s">
        <v>29</v>
      </c>
      <c r="F78" s="26"/>
      <c r="G78" s="26"/>
      <c r="H78" s="26">
        <v>689</v>
      </c>
      <c r="I78" s="26">
        <v>2173.5</v>
      </c>
      <c r="J78" s="27">
        <v>2180.6999999999998</v>
      </c>
      <c r="K78" s="27">
        <v>2142.5</v>
      </c>
      <c r="L78" s="27">
        <v>2149</v>
      </c>
      <c r="M78" s="26">
        <v>2181.6</v>
      </c>
      <c r="N78" s="26">
        <v>2221.1</v>
      </c>
      <c r="O78" s="193"/>
      <c r="P78" s="6"/>
      <c r="Q78" s="6"/>
      <c r="R78" s="6"/>
      <c r="S78" s="6"/>
    </row>
    <row r="79" spans="1:19" ht="89.25" customHeight="1" x14ac:dyDescent="0.25">
      <c r="A79" s="63" t="s">
        <v>337</v>
      </c>
      <c r="B79" s="67" t="s">
        <v>339</v>
      </c>
      <c r="C79" s="203" t="s">
        <v>340</v>
      </c>
      <c r="D79" s="201" t="s">
        <v>330</v>
      </c>
      <c r="E79" s="40" t="s">
        <v>29</v>
      </c>
      <c r="F79" s="26"/>
      <c r="G79" s="26"/>
      <c r="H79" s="26"/>
      <c r="I79" s="26"/>
      <c r="J79" s="27">
        <v>234.4</v>
      </c>
      <c r="K79" s="27">
        <v>234.4</v>
      </c>
      <c r="L79" s="26">
        <v>686.2</v>
      </c>
      <c r="M79" s="26">
        <v>686.2</v>
      </c>
      <c r="N79" s="26">
        <v>686.2</v>
      </c>
      <c r="O79" s="194"/>
      <c r="P79" s="6"/>
      <c r="Q79" s="6"/>
      <c r="R79" s="6"/>
      <c r="S79" s="6"/>
    </row>
    <row r="80" spans="1:19" ht="89.25" customHeight="1" x14ac:dyDescent="0.25">
      <c r="A80" s="63" t="s">
        <v>338</v>
      </c>
      <c r="B80" s="67" t="s">
        <v>342</v>
      </c>
      <c r="C80" s="205"/>
      <c r="D80" s="202"/>
      <c r="E80" s="40" t="s">
        <v>10</v>
      </c>
      <c r="F80" s="26"/>
      <c r="G80" s="26"/>
      <c r="H80" s="26"/>
      <c r="I80" s="26"/>
      <c r="J80" s="27">
        <v>52</v>
      </c>
      <c r="K80" s="27">
        <v>52</v>
      </c>
      <c r="L80" s="26">
        <v>14</v>
      </c>
      <c r="M80" s="26">
        <v>14</v>
      </c>
      <c r="N80" s="26">
        <v>14</v>
      </c>
      <c r="O80" s="194"/>
      <c r="P80" s="6"/>
      <c r="Q80" s="6"/>
      <c r="R80" s="6"/>
      <c r="S80" s="6"/>
    </row>
    <row r="81" spans="1:19" ht="81.75" customHeight="1" x14ac:dyDescent="0.25">
      <c r="A81" s="63" t="s">
        <v>171</v>
      </c>
      <c r="B81" s="40" t="s">
        <v>14</v>
      </c>
      <c r="C81" s="168"/>
      <c r="D81" s="198" t="s">
        <v>326</v>
      </c>
      <c r="E81" s="40" t="s">
        <v>164</v>
      </c>
      <c r="F81" s="26">
        <f>F82+F83+F84+F85+F86+F87+F88+F89+F90+F91+F92+F93+F94+F96+F97+F98+F99+F100+F101+F102+F103+F95</f>
        <v>24907.760000000006</v>
      </c>
      <c r="G81" s="26">
        <f t="shared" ref="G81:N81" si="9">G82+G83+G84+G85+G86+G87+G88+G89+G90+G91+G92+G93+G94+G96+G97+G98+G99+G100+G101+G102+G103+G95</f>
        <v>58185.990000000005</v>
      </c>
      <c r="H81" s="26">
        <f t="shared" si="9"/>
        <v>145537.72000000003</v>
      </c>
      <c r="I81" s="26">
        <f t="shared" si="9"/>
        <v>61798.16</v>
      </c>
      <c r="J81" s="27">
        <f t="shared" si="9"/>
        <v>96491.829999999973</v>
      </c>
      <c r="K81" s="27">
        <f t="shared" si="9"/>
        <v>84360.659999999989</v>
      </c>
      <c r="L81" s="107">
        <f t="shared" si="9"/>
        <v>87670.099999999991</v>
      </c>
      <c r="M81" s="26">
        <f t="shared" si="9"/>
        <v>83492.320000000007</v>
      </c>
      <c r="N81" s="26">
        <f t="shared" si="9"/>
        <v>90436.12</v>
      </c>
      <c r="O81" s="6"/>
      <c r="P81" s="6"/>
      <c r="Q81" s="6"/>
      <c r="R81" s="6"/>
      <c r="S81" s="6"/>
    </row>
    <row r="82" spans="1:19" ht="25.5" customHeight="1" x14ac:dyDescent="0.25">
      <c r="A82" s="215" t="s">
        <v>172</v>
      </c>
      <c r="B82" s="230" t="s">
        <v>36</v>
      </c>
      <c r="C82" s="198" t="s">
        <v>267</v>
      </c>
      <c r="D82" s="198"/>
      <c r="E82" s="168" t="s">
        <v>10</v>
      </c>
      <c r="F82" s="30">
        <v>4134.3999999999996</v>
      </c>
      <c r="G82" s="30">
        <v>4197.37</v>
      </c>
      <c r="H82" s="30">
        <v>4272.13</v>
      </c>
      <c r="I82" s="30">
        <v>4209.91</v>
      </c>
      <c r="J82" s="31">
        <v>4537.2</v>
      </c>
      <c r="K82" s="31">
        <v>4501.5</v>
      </c>
      <c r="L82" s="31">
        <v>4501.5</v>
      </c>
      <c r="M82" s="30">
        <v>4501.5</v>
      </c>
      <c r="N82" s="30">
        <v>4501.5</v>
      </c>
      <c r="O82" s="6"/>
      <c r="P82" s="6"/>
      <c r="Q82" s="6"/>
      <c r="R82" s="6"/>
      <c r="S82" s="6"/>
    </row>
    <row r="83" spans="1:19" ht="24.75" customHeight="1" x14ac:dyDescent="0.25">
      <c r="A83" s="217"/>
      <c r="B83" s="251"/>
      <c r="C83" s="198"/>
      <c r="D83" s="168" t="s">
        <v>328</v>
      </c>
      <c r="E83" s="168" t="s">
        <v>10</v>
      </c>
      <c r="F83" s="30"/>
      <c r="G83" s="30">
        <v>4038.3</v>
      </c>
      <c r="H83" s="30">
        <v>4318.22</v>
      </c>
      <c r="I83" s="30">
        <v>4156.3</v>
      </c>
      <c r="J83" s="31">
        <v>8603.6</v>
      </c>
      <c r="K83" s="31">
        <v>8603.6</v>
      </c>
      <c r="L83" s="31">
        <v>8499.4500000000007</v>
      </c>
      <c r="M83" s="30">
        <v>8499.4500000000007</v>
      </c>
      <c r="N83" s="30">
        <v>8499.4500000000007</v>
      </c>
      <c r="O83" s="6"/>
      <c r="P83" s="6"/>
      <c r="Q83" s="6"/>
      <c r="R83" s="6"/>
      <c r="S83" s="6"/>
    </row>
    <row r="84" spans="1:19" ht="24.75" customHeight="1" x14ac:dyDescent="0.25">
      <c r="A84" s="216"/>
      <c r="B84" s="231"/>
      <c r="C84" s="198"/>
      <c r="D84" s="168" t="s">
        <v>326</v>
      </c>
      <c r="E84" s="168" t="s">
        <v>29</v>
      </c>
      <c r="F84" s="30">
        <v>7620.6</v>
      </c>
      <c r="G84" s="30">
        <v>19173.8</v>
      </c>
      <c r="H84" s="30">
        <v>19476.38</v>
      </c>
      <c r="I84" s="30">
        <v>19434.91</v>
      </c>
      <c r="J84" s="31">
        <v>35166.5</v>
      </c>
      <c r="K84" s="31">
        <v>35166.5</v>
      </c>
      <c r="L84" s="31">
        <v>38247.599999999999</v>
      </c>
      <c r="M84" s="30">
        <v>38247.599999999999</v>
      </c>
      <c r="N84" s="30">
        <v>38247.599999999999</v>
      </c>
      <c r="O84" s="183"/>
      <c r="P84" s="6"/>
      <c r="Q84" s="6"/>
      <c r="R84" s="6"/>
      <c r="S84" s="6"/>
    </row>
    <row r="85" spans="1:19" ht="20.25" customHeight="1" x14ac:dyDescent="0.25">
      <c r="A85" s="215" t="s">
        <v>173</v>
      </c>
      <c r="B85" s="203" t="s">
        <v>37</v>
      </c>
      <c r="C85" s="198" t="s">
        <v>271</v>
      </c>
      <c r="D85" s="198">
        <v>2020</v>
      </c>
      <c r="E85" s="168" t="s">
        <v>10</v>
      </c>
      <c r="F85" s="30">
        <v>1949.01</v>
      </c>
      <c r="G85" s="30"/>
      <c r="H85" s="30"/>
      <c r="I85" s="30"/>
      <c r="J85" s="31"/>
      <c r="K85" s="31"/>
      <c r="L85" s="108"/>
      <c r="M85" s="30"/>
      <c r="N85" s="30"/>
      <c r="O85" s="6"/>
      <c r="P85" s="6"/>
      <c r="Q85" s="6"/>
      <c r="R85" s="6"/>
      <c r="S85" s="6"/>
    </row>
    <row r="86" spans="1:19" ht="21.75" customHeight="1" x14ac:dyDescent="0.25">
      <c r="A86" s="217"/>
      <c r="B86" s="204"/>
      <c r="C86" s="198"/>
      <c r="D86" s="198"/>
      <c r="E86" s="168" t="s">
        <v>11</v>
      </c>
      <c r="F86" s="30">
        <v>1949.01</v>
      </c>
      <c r="G86" s="30"/>
      <c r="H86" s="30"/>
      <c r="I86" s="30"/>
      <c r="J86" s="31"/>
      <c r="K86" s="31"/>
      <c r="L86" s="108"/>
      <c r="M86" s="30"/>
      <c r="N86" s="30"/>
      <c r="O86" s="6"/>
      <c r="P86" s="6"/>
      <c r="Q86" s="6"/>
      <c r="R86" s="6"/>
      <c r="S86" s="6"/>
    </row>
    <row r="87" spans="1:19" ht="22.5" customHeight="1" x14ac:dyDescent="0.25">
      <c r="A87" s="217"/>
      <c r="B87" s="204"/>
      <c r="C87" s="198"/>
      <c r="D87" s="198" t="s">
        <v>326</v>
      </c>
      <c r="E87" s="168" t="s">
        <v>10</v>
      </c>
      <c r="F87" s="30">
        <v>971.93</v>
      </c>
      <c r="G87" s="30">
        <v>2256.4899999999998</v>
      </c>
      <c r="H87" s="30">
        <v>2841.53</v>
      </c>
      <c r="I87" s="30">
        <v>3772.58</v>
      </c>
      <c r="J87" s="31">
        <v>4482.7</v>
      </c>
      <c r="K87" s="31">
        <v>4063.3</v>
      </c>
      <c r="L87" s="31">
        <v>4063.3</v>
      </c>
      <c r="M87" s="108">
        <v>3899.9</v>
      </c>
      <c r="N87" s="108">
        <v>3899.9</v>
      </c>
      <c r="O87" s="192"/>
      <c r="P87" s="6"/>
      <c r="Q87" s="6"/>
      <c r="R87" s="6"/>
      <c r="S87" s="6"/>
    </row>
    <row r="88" spans="1:19" ht="21.75" customHeight="1" x14ac:dyDescent="0.25">
      <c r="A88" s="216"/>
      <c r="B88" s="205"/>
      <c r="C88" s="198"/>
      <c r="D88" s="198"/>
      <c r="E88" s="168" t="s">
        <v>11</v>
      </c>
      <c r="F88" s="30">
        <v>823.83</v>
      </c>
      <c r="G88" s="30">
        <v>2288.08</v>
      </c>
      <c r="H88" s="30">
        <v>2848.85</v>
      </c>
      <c r="I88" s="30">
        <v>3772.58</v>
      </c>
      <c r="J88" s="31">
        <v>4482.7</v>
      </c>
      <c r="K88" s="31">
        <v>4063.3</v>
      </c>
      <c r="L88" s="31">
        <v>4063.3</v>
      </c>
      <c r="M88" s="108">
        <v>4063.3</v>
      </c>
      <c r="N88" s="108">
        <v>4063.3</v>
      </c>
      <c r="O88" s="6"/>
      <c r="P88" s="6"/>
      <c r="Q88" s="6"/>
      <c r="R88" s="6"/>
      <c r="S88" s="6"/>
    </row>
    <row r="89" spans="1:19" ht="39" customHeight="1" x14ac:dyDescent="0.25">
      <c r="A89" s="215" t="s">
        <v>174</v>
      </c>
      <c r="B89" s="203" t="s">
        <v>38</v>
      </c>
      <c r="C89" s="198"/>
      <c r="D89" s="198"/>
      <c r="E89" s="168" t="s">
        <v>29</v>
      </c>
      <c r="F89" s="30">
        <v>3014.22</v>
      </c>
      <c r="G89" s="30">
        <v>12289.71</v>
      </c>
      <c r="H89" s="30">
        <v>13885.07</v>
      </c>
      <c r="I89" s="30">
        <v>17740.75</v>
      </c>
      <c r="J89" s="31">
        <v>18348</v>
      </c>
      <c r="K89" s="31">
        <v>17964.66</v>
      </c>
      <c r="L89" s="31">
        <v>18896.400000000001</v>
      </c>
      <c r="M89" s="108">
        <v>16320.4</v>
      </c>
      <c r="N89" s="108">
        <v>15779.4</v>
      </c>
      <c r="O89" s="192"/>
      <c r="P89" s="6"/>
      <c r="Q89" s="6"/>
      <c r="R89" s="6"/>
      <c r="S89" s="6"/>
    </row>
    <row r="90" spans="1:19" ht="23.25" customHeight="1" x14ac:dyDescent="0.25">
      <c r="A90" s="216"/>
      <c r="B90" s="205"/>
      <c r="C90" s="198"/>
      <c r="D90" s="198"/>
      <c r="E90" s="168" t="s">
        <v>11</v>
      </c>
      <c r="F90" s="30">
        <v>66.3</v>
      </c>
      <c r="G90" s="30">
        <v>140.22999999999999</v>
      </c>
      <c r="H90" s="30">
        <v>142.19999999999999</v>
      </c>
      <c r="I90" s="30">
        <v>179.16</v>
      </c>
      <c r="J90" s="31">
        <v>181.5</v>
      </c>
      <c r="K90" s="31">
        <v>181.5</v>
      </c>
      <c r="L90" s="31">
        <v>190.87</v>
      </c>
      <c r="M90" s="108">
        <v>163.19999999999999</v>
      </c>
      <c r="N90" s="108">
        <v>157.79</v>
      </c>
      <c r="O90" s="192"/>
      <c r="P90" s="6"/>
      <c r="Q90" s="6"/>
      <c r="R90" s="6"/>
      <c r="S90" s="6"/>
    </row>
    <row r="91" spans="1:19" ht="51" customHeight="1" x14ac:dyDescent="0.25">
      <c r="A91" s="60" t="s">
        <v>175</v>
      </c>
      <c r="B91" s="168" t="s">
        <v>39</v>
      </c>
      <c r="C91" s="198"/>
      <c r="D91" s="198"/>
      <c r="E91" s="168" t="s">
        <v>11</v>
      </c>
      <c r="F91" s="30">
        <v>1672.45</v>
      </c>
      <c r="G91" s="30">
        <v>1573.9</v>
      </c>
      <c r="H91" s="30">
        <v>937.3</v>
      </c>
      <c r="I91" s="30">
        <v>453.7</v>
      </c>
      <c r="J91" s="31">
        <v>567.54</v>
      </c>
      <c r="K91" s="31">
        <v>567.54</v>
      </c>
      <c r="L91" s="31">
        <v>616.55999999999995</v>
      </c>
      <c r="M91" s="30">
        <v>616.55999999999995</v>
      </c>
      <c r="N91" s="30">
        <v>616.55999999999995</v>
      </c>
      <c r="O91" s="6"/>
      <c r="P91" s="6"/>
      <c r="Q91" s="6"/>
      <c r="R91" s="6"/>
      <c r="S91" s="6"/>
    </row>
    <row r="92" spans="1:19" ht="63" customHeight="1" x14ac:dyDescent="0.25">
      <c r="A92" s="218" t="s">
        <v>176</v>
      </c>
      <c r="B92" s="203" t="s">
        <v>40</v>
      </c>
      <c r="C92" s="198"/>
      <c r="D92" s="198" t="s">
        <v>328</v>
      </c>
      <c r="E92" s="168" t="s">
        <v>10</v>
      </c>
      <c r="F92" s="37"/>
      <c r="G92" s="37">
        <v>34.86</v>
      </c>
      <c r="H92" s="37">
        <v>101.14</v>
      </c>
      <c r="I92" s="37">
        <v>62.83</v>
      </c>
      <c r="J92" s="38">
        <v>0</v>
      </c>
      <c r="K92" s="38">
        <v>0</v>
      </c>
      <c r="L92" s="109">
        <v>0</v>
      </c>
      <c r="M92" s="37">
        <v>0</v>
      </c>
      <c r="N92" s="37">
        <v>0</v>
      </c>
      <c r="O92" s="6"/>
      <c r="P92" s="6"/>
      <c r="Q92" s="6"/>
      <c r="R92" s="6"/>
      <c r="S92" s="6"/>
    </row>
    <row r="93" spans="1:19" ht="36.75" customHeight="1" x14ac:dyDescent="0.25">
      <c r="A93" s="219"/>
      <c r="B93" s="205"/>
      <c r="C93" s="198"/>
      <c r="D93" s="198"/>
      <c r="E93" s="168" t="s">
        <v>11</v>
      </c>
      <c r="F93" s="37"/>
      <c r="G93" s="37">
        <v>1.07</v>
      </c>
      <c r="H93" s="37">
        <v>3.12</v>
      </c>
      <c r="I93" s="37">
        <v>1.94</v>
      </c>
      <c r="J93" s="38">
        <v>0</v>
      </c>
      <c r="K93" s="38">
        <v>0</v>
      </c>
      <c r="L93" s="109">
        <v>0</v>
      </c>
      <c r="M93" s="37">
        <v>0</v>
      </c>
      <c r="N93" s="37">
        <v>0</v>
      </c>
      <c r="O93" s="6"/>
      <c r="P93" s="6"/>
      <c r="Q93" s="6"/>
      <c r="R93" s="6"/>
      <c r="S93" s="6"/>
    </row>
    <row r="94" spans="1:19" ht="21.75" customHeight="1" x14ac:dyDescent="0.25">
      <c r="A94" s="215" t="s">
        <v>177</v>
      </c>
      <c r="B94" s="203" t="s">
        <v>41</v>
      </c>
      <c r="C94" s="198"/>
      <c r="D94" s="198" t="s">
        <v>329</v>
      </c>
      <c r="E94" s="168" t="s">
        <v>10</v>
      </c>
      <c r="F94" s="30"/>
      <c r="G94" s="30"/>
      <c r="H94" s="30"/>
      <c r="I94" s="30">
        <v>725.9</v>
      </c>
      <c r="J94" s="31">
        <v>1226.9000000000001</v>
      </c>
      <c r="K94" s="31">
        <v>1226.9000000000001</v>
      </c>
      <c r="L94" s="31">
        <v>1226.9000000000001</v>
      </c>
      <c r="M94" s="108">
        <v>1226.9000000000001</v>
      </c>
      <c r="N94" s="108">
        <v>1226.9000000000001</v>
      </c>
      <c r="O94" s="192"/>
      <c r="P94" s="6"/>
      <c r="Q94" s="6"/>
      <c r="R94" s="6"/>
      <c r="S94" s="6"/>
    </row>
    <row r="95" spans="1:19" ht="21.75" customHeight="1" x14ac:dyDescent="0.25">
      <c r="A95" s="216"/>
      <c r="B95" s="205"/>
      <c r="C95" s="198"/>
      <c r="D95" s="198"/>
      <c r="E95" s="168" t="s">
        <v>11</v>
      </c>
      <c r="F95" s="30"/>
      <c r="G95" s="30"/>
      <c r="H95" s="30"/>
      <c r="I95" s="30">
        <v>22.45</v>
      </c>
      <c r="J95" s="31">
        <v>37.950000000000003</v>
      </c>
      <c r="K95" s="31">
        <v>37.950000000000003</v>
      </c>
      <c r="L95" s="31">
        <v>37.950000000000003</v>
      </c>
      <c r="M95" s="108">
        <v>37.94</v>
      </c>
      <c r="N95" s="108">
        <v>37.94</v>
      </c>
      <c r="O95" s="192"/>
      <c r="P95" s="6"/>
      <c r="Q95" s="6"/>
      <c r="R95" s="6"/>
      <c r="S95" s="6"/>
    </row>
    <row r="96" spans="1:19" ht="33" customHeight="1" x14ac:dyDescent="0.25">
      <c r="A96" s="60" t="s">
        <v>180</v>
      </c>
      <c r="B96" s="158" t="s">
        <v>17</v>
      </c>
      <c r="C96" s="198" t="s">
        <v>268</v>
      </c>
      <c r="D96" s="198" t="s">
        <v>326</v>
      </c>
      <c r="E96" s="168" t="s">
        <v>11</v>
      </c>
      <c r="F96" s="30">
        <v>898.54</v>
      </c>
      <c r="G96" s="30">
        <v>4414.05</v>
      </c>
      <c r="H96" s="30">
        <v>2721.01</v>
      </c>
      <c r="I96" s="30">
        <v>3813.94</v>
      </c>
      <c r="J96" s="31">
        <v>15305.2</v>
      </c>
      <c r="K96" s="31">
        <v>6448.67</v>
      </c>
      <c r="L96" s="31">
        <v>2333.37</v>
      </c>
      <c r="M96" s="30">
        <v>3489.55</v>
      </c>
      <c r="N96" s="30">
        <v>7851.34</v>
      </c>
      <c r="O96" s="6"/>
      <c r="P96" s="6"/>
      <c r="Q96" s="6"/>
      <c r="R96" s="6"/>
      <c r="S96" s="6"/>
    </row>
    <row r="97" spans="1:19" ht="35.25" customHeight="1" x14ac:dyDescent="0.25">
      <c r="A97" s="60" t="s">
        <v>181</v>
      </c>
      <c r="B97" s="158" t="s">
        <v>42</v>
      </c>
      <c r="C97" s="198"/>
      <c r="D97" s="198"/>
      <c r="E97" s="168" t="s">
        <v>11</v>
      </c>
      <c r="F97" s="30">
        <v>366.77</v>
      </c>
      <c r="G97" s="30">
        <v>1290.52</v>
      </c>
      <c r="H97" s="30">
        <v>941.12</v>
      </c>
      <c r="I97" s="30">
        <v>1340.34</v>
      </c>
      <c r="J97" s="31">
        <v>3172.94</v>
      </c>
      <c r="K97" s="31">
        <v>1421.52</v>
      </c>
      <c r="L97" s="31">
        <v>4992.8999999999996</v>
      </c>
      <c r="M97" s="30">
        <v>2426.02</v>
      </c>
      <c r="N97" s="30">
        <v>5554.44</v>
      </c>
      <c r="O97" s="6"/>
      <c r="P97" s="6"/>
      <c r="Q97" s="6"/>
      <c r="R97" s="6"/>
      <c r="S97" s="6"/>
    </row>
    <row r="98" spans="1:19" ht="27.75" customHeight="1" x14ac:dyDescent="0.25">
      <c r="A98" s="218" t="s">
        <v>182</v>
      </c>
      <c r="B98" s="198" t="s">
        <v>19</v>
      </c>
      <c r="C98" s="198"/>
      <c r="D98" s="198"/>
      <c r="E98" s="168" t="s">
        <v>10</v>
      </c>
      <c r="F98" s="30">
        <v>1368.66</v>
      </c>
      <c r="G98" s="30">
        <v>6163.21</v>
      </c>
      <c r="H98" s="30">
        <v>4000.8</v>
      </c>
      <c r="I98" s="30">
        <v>2005.33</v>
      </c>
      <c r="J98" s="31">
        <v>360.15</v>
      </c>
      <c r="K98" s="31">
        <v>94.77</v>
      </c>
      <c r="L98" s="108">
        <v>0</v>
      </c>
      <c r="M98" s="108">
        <v>0</v>
      </c>
      <c r="N98" s="108">
        <v>0</v>
      </c>
      <c r="O98" s="6"/>
      <c r="P98" s="6"/>
      <c r="Q98" s="6"/>
      <c r="R98" s="6"/>
      <c r="S98" s="6"/>
    </row>
    <row r="99" spans="1:19" ht="25.5" customHeight="1" x14ac:dyDescent="0.25">
      <c r="A99" s="219"/>
      <c r="B99" s="198"/>
      <c r="C99" s="198"/>
      <c r="D99" s="198"/>
      <c r="E99" s="168" t="s">
        <v>11</v>
      </c>
      <c r="F99" s="30">
        <v>72.040000000000006</v>
      </c>
      <c r="G99" s="30">
        <v>324.39999999999998</v>
      </c>
      <c r="H99" s="30">
        <v>210.57</v>
      </c>
      <c r="I99" s="30">
        <v>105.54</v>
      </c>
      <c r="J99" s="31">
        <v>18.95</v>
      </c>
      <c r="K99" s="31">
        <v>18.95</v>
      </c>
      <c r="L99" s="108">
        <v>0</v>
      </c>
      <c r="M99" s="108">
        <v>0</v>
      </c>
      <c r="N99" s="108">
        <v>0</v>
      </c>
      <c r="O99" s="6"/>
      <c r="P99" s="6"/>
      <c r="Q99" s="6"/>
      <c r="R99" s="6"/>
      <c r="S99" s="6"/>
    </row>
    <row r="100" spans="1:19" ht="36.75" customHeight="1" x14ac:dyDescent="0.25">
      <c r="A100" s="218" t="s">
        <v>183</v>
      </c>
      <c r="B100" s="203" t="s">
        <v>43</v>
      </c>
      <c r="C100" s="199" t="s">
        <v>267</v>
      </c>
      <c r="D100" s="198">
        <v>2022</v>
      </c>
      <c r="E100" s="168" t="s">
        <v>29</v>
      </c>
      <c r="F100" s="30"/>
      <c r="G100" s="30"/>
      <c r="H100" s="30">
        <v>87052.34</v>
      </c>
      <c r="I100" s="30"/>
      <c r="J100" s="31"/>
      <c r="K100" s="31"/>
      <c r="L100" s="108">
        <v>0</v>
      </c>
      <c r="M100" s="108">
        <v>0</v>
      </c>
      <c r="N100" s="108">
        <v>0</v>
      </c>
      <c r="O100" s="6"/>
      <c r="P100" s="6"/>
      <c r="Q100" s="6"/>
      <c r="R100" s="6"/>
      <c r="S100" s="6"/>
    </row>
    <row r="101" spans="1:19" ht="21.75" customHeight="1" x14ac:dyDescent="0.25">
      <c r="A101" s="219"/>
      <c r="B101" s="205"/>
      <c r="C101" s="198"/>
      <c r="D101" s="198"/>
      <c r="E101" s="168" t="s">
        <v>11</v>
      </c>
      <c r="F101" s="30"/>
      <c r="G101" s="30"/>
      <c r="H101" s="30">
        <v>879.32</v>
      </c>
      <c r="I101" s="30"/>
      <c r="J101" s="31"/>
      <c r="K101" s="31"/>
      <c r="L101" s="108">
        <v>0</v>
      </c>
      <c r="M101" s="108">
        <v>0</v>
      </c>
      <c r="N101" s="108">
        <v>0</v>
      </c>
      <c r="O101" s="6"/>
      <c r="P101" s="6"/>
      <c r="Q101" s="6"/>
      <c r="R101" s="6"/>
      <c r="S101" s="6"/>
    </row>
    <row r="102" spans="1:19" ht="44.25" customHeight="1" x14ac:dyDescent="0.25">
      <c r="A102" s="218" t="s">
        <v>184</v>
      </c>
      <c r="B102" s="203" t="s">
        <v>44</v>
      </c>
      <c r="C102" s="198"/>
      <c r="D102" s="198"/>
      <c r="E102" s="168" t="s">
        <v>10</v>
      </c>
      <c r="F102" s="30"/>
      <c r="G102" s="30"/>
      <c r="H102" s="30">
        <v>879.42</v>
      </c>
      <c r="I102" s="30"/>
      <c r="J102" s="31"/>
      <c r="K102" s="31"/>
      <c r="L102" s="108">
        <v>0</v>
      </c>
      <c r="M102" s="108">
        <v>0</v>
      </c>
      <c r="N102" s="108">
        <v>0</v>
      </c>
      <c r="O102" s="6"/>
      <c r="P102" s="6"/>
      <c r="Q102" s="6"/>
      <c r="R102" s="6"/>
      <c r="S102" s="6"/>
    </row>
    <row r="103" spans="1:19" ht="40.5" customHeight="1" x14ac:dyDescent="0.25">
      <c r="A103" s="219"/>
      <c r="B103" s="205"/>
      <c r="C103" s="198"/>
      <c r="D103" s="198"/>
      <c r="E103" s="168" t="s">
        <v>11</v>
      </c>
      <c r="F103" s="30"/>
      <c r="G103" s="30"/>
      <c r="H103" s="30">
        <v>27.2</v>
      </c>
      <c r="I103" s="30"/>
      <c r="J103" s="31"/>
      <c r="K103" s="31"/>
      <c r="L103" s="108">
        <v>0</v>
      </c>
      <c r="M103" s="108">
        <v>0</v>
      </c>
      <c r="N103" s="108">
        <v>0</v>
      </c>
      <c r="O103" s="6"/>
      <c r="P103" s="6"/>
      <c r="Q103" s="6"/>
      <c r="R103" s="6"/>
      <c r="S103" s="6"/>
    </row>
    <row r="104" spans="1:19" ht="73.5" customHeight="1" x14ac:dyDescent="0.25">
      <c r="A104" s="63" t="s">
        <v>178</v>
      </c>
      <c r="B104" s="40" t="s">
        <v>45</v>
      </c>
      <c r="C104" s="40"/>
      <c r="D104" s="40" t="s">
        <v>326</v>
      </c>
      <c r="E104" s="40" t="s">
        <v>11</v>
      </c>
      <c r="F104" s="26">
        <f t="shared" ref="F104:N104" si="10">F105+F119+F129+F128+F151+F156+F157+F158</f>
        <v>347.78399999999999</v>
      </c>
      <c r="G104" s="26">
        <f t="shared" si="10"/>
        <v>373.40999999999997</v>
      </c>
      <c r="H104" s="26">
        <f t="shared" si="10"/>
        <v>1130.76</v>
      </c>
      <c r="I104" s="26">
        <f t="shared" si="10"/>
        <v>3852.3</v>
      </c>
      <c r="J104" s="27">
        <f t="shared" si="10"/>
        <v>510.95</v>
      </c>
      <c r="K104" s="27">
        <f t="shared" si="10"/>
        <v>396.55</v>
      </c>
      <c r="L104" s="107">
        <f t="shared" si="10"/>
        <v>577</v>
      </c>
      <c r="M104" s="26">
        <f t="shared" si="10"/>
        <v>577</v>
      </c>
      <c r="N104" s="26">
        <f t="shared" si="10"/>
        <v>577</v>
      </c>
      <c r="O104" s="6"/>
      <c r="P104" s="6"/>
      <c r="Q104" s="6"/>
      <c r="R104" s="6"/>
      <c r="S104" s="6"/>
    </row>
    <row r="105" spans="1:19" ht="115.5" customHeight="1" x14ac:dyDescent="0.25">
      <c r="A105" s="215" t="s">
        <v>179</v>
      </c>
      <c r="B105" s="40" t="s">
        <v>46</v>
      </c>
      <c r="C105" s="198"/>
      <c r="D105" s="158" t="s">
        <v>326</v>
      </c>
      <c r="E105" s="203" t="s">
        <v>11</v>
      </c>
      <c r="F105" s="26">
        <f>F106+F107+F108+F109+F110+F111+F112+F113+F114+F115+F116+F117+F118</f>
        <v>16.95</v>
      </c>
      <c r="G105" s="26">
        <f t="shared" ref="G105:N105" si="11">G106+G107+G108+G109+G110+G111+G112+G113+G114+G115+G116+G117+G118</f>
        <v>65</v>
      </c>
      <c r="H105" s="26">
        <f t="shared" si="11"/>
        <v>147.30000000000001</v>
      </c>
      <c r="I105" s="26">
        <f t="shared" si="11"/>
        <v>0</v>
      </c>
      <c r="J105" s="26">
        <f t="shared" si="11"/>
        <v>0</v>
      </c>
      <c r="K105" s="26">
        <f t="shared" si="11"/>
        <v>0</v>
      </c>
      <c r="L105" s="26">
        <f t="shared" si="11"/>
        <v>0</v>
      </c>
      <c r="M105" s="26">
        <f t="shared" si="11"/>
        <v>0</v>
      </c>
      <c r="N105" s="26">
        <f t="shared" si="11"/>
        <v>0</v>
      </c>
      <c r="O105" s="6"/>
      <c r="P105" s="6"/>
      <c r="Q105" s="6"/>
      <c r="R105" s="6"/>
      <c r="S105" s="6"/>
    </row>
    <row r="106" spans="1:19" ht="60.75" customHeight="1" x14ac:dyDescent="0.25">
      <c r="A106" s="217"/>
      <c r="B106" s="158" t="s">
        <v>47</v>
      </c>
      <c r="C106" s="198"/>
      <c r="D106" s="158" t="s">
        <v>270</v>
      </c>
      <c r="E106" s="204"/>
      <c r="F106" s="30"/>
      <c r="G106" s="30">
        <v>10</v>
      </c>
      <c r="H106" s="30">
        <v>14.67</v>
      </c>
      <c r="I106" s="30"/>
      <c r="J106" s="31"/>
      <c r="K106" s="31"/>
      <c r="L106" s="108"/>
      <c r="M106" s="30"/>
      <c r="N106" s="30"/>
      <c r="O106" s="6"/>
      <c r="P106" s="6"/>
      <c r="Q106" s="6"/>
      <c r="R106" s="6"/>
      <c r="S106" s="6"/>
    </row>
    <row r="107" spans="1:19" ht="25.5" x14ac:dyDescent="0.25">
      <c r="A107" s="217"/>
      <c r="B107" s="158" t="s">
        <v>48</v>
      </c>
      <c r="C107" s="198"/>
      <c r="D107" s="158">
        <v>2022</v>
      </c>
      <c r="E107" s="204"/>
      <c r="F107" s="30"/>
      <c r="G107" s="30"/>
      <c r="H107" s="30">
        <v>7</v>
      </c>
      <c r="I107" s="30"/>
      <c r="J107" s="31"/>
      <c r="K107" s="31"/>
      <c r="L107" s="108"/>
      <c r="M107" s="30"/>
      <c r="N107" s="30"/>
      <c r="O107" s="6"/>
      <c r="P107" s="6"/>
      <c r="Q107" s="6"/>
      <c r="R107" s="6"/>
      <c r="S107" s="6"/>
    </row>
    <row r="108" spans="1:19" x14ac:dyDescent="0.25">
      <c r="A108" s="217"/>
      <c r="B108" s="158" t="s">
        <v>49</v>
      </c>
      <c r="C108" s="198"/>
      <c r="D108" s="158" t="s">
        <v>270</v>
      </c>
      <c r="E108" s="204"/>
      <c r="F108" s="30"/>
      <c r="G108" s="30">
        <v>20</v>
      </c>
      <c r="H108" s="30">
        <v>52.89</v>
      </c>
      <c r="I108" s="30"/>
      <c r="J108" s="31"/>
      <c r="K108" s="31"/>
      <c r="L108" s="108"/>
      <c r="M108" s="30"/>
      <c r="N108" s="30"/>
      <c r="O108" s="6"/>
      <c r="P108" s="6"/>
      <c r="Q108" s="6"/>
      <c r="R108" s="6"/>
      <c r="S108" s="6"/>
    </row>
    <row r="109" spans="1:19" x14ac:dyDescent="0.25">
      <c r="A109" s="217"/>
      <c r="B109" s="158" t="s">
        <v>50</v>
      </c>
      <c r="C109" s="198"/>
      <c r="D109" s="158">
        <v>2020</v>
      </c>
      <c r="E109" s="204"/>
      <c r="F109" s="30">
        <v>10.35</v>
      </c>
      <c r="G109" s="30"/>
      <c r="H109" s="30"/>
      <c r="I109" s="30"/>
      <c r="J109" s="31"/>
      <c r="K109" s="31"/>
      <c r="L109" s="108"/>
      <c r="M109" s="30"/>
      <c r="N109" s="30"/>
      <c r="O109" s="6"/>
      <c r="P109" s="6"/>
      <c r="Q109" s="6"/>
      <c r="R109" s="6"/>
      <c r="S109" s="6"/>
    </row>
    <row r="110" spans="1:19" ht="45" customHeight="1" x14ac:dyDescent="0.25">
      <c r="A110" s="217"/>
      <c r="B110" s="168" t="s">
        <v>51</v>
      </c>
      <c r="C110" s="198"/>
      <c r="D110" s="158">
        <v>2022</v>
      </c>
      <c r="E110" s="204"/>
      <c r="F110" s="30"/>
      <c r="G110" s="30"/>
      <c r="H110" s="30">
        <v>50</v>
      </c>
      <c r="I110" s="30"/>
      <c r="J110" s="31"/>
      <c r="K110" s="31"/>
      <c r="L110" s="108"/>
      <c r="M110" s="30"/>
      <c r="N110" s="30"/>
      <c r="O110" s="6"/>
      <c r="P110" s="6"/>
      <c r="Q110" s="6"/>
      <c r="R110" s="6"/>
      <c r="S110" s="6"/>
    </row>
    <row r="111" spans="1:19" ht="38.25" x14ac:dyDescent="0.25">
      <c r="A111" s="217"/>
      <c r="B111" s="158" t="s">
        <v>52</v>
      </c>
      <c r="C111" s="198"/>
      <c r="D111" s="158" t="s">
        <v>269</v>
      </c>
      <c r="E111" s="204"/>
      <c r="F111" s="30">
        <v>6.6</v>
      </c>
      <c r="G111" s="30"/>
      <c r="H111" s="30">
        <v>14.84</v>
      </c>
      <c r="I111" s="30"/>
      <c r="J111" s="31"/>
      <c r="K111" s="31"/>
      <c r="L111" s="108"/>
      <c r="M111" s="30"/>
      <c r="N111" s="30"/>
      <c r="O111" s="6"/>
      <c r="P111" s="6"/>
      <c r="Q111" s="6"/>
      <c r="R111" s="6"/>
      <c r="S111" s="6"/>
    </row>
    <row r="112" spans="1:19" ht="25.5" x14ac:dyDescent="0.25">
      <c r="A112" s="217"/>
      <c r="B112" s="158" t="s">
        <v>53</v>
      </c>
      <c r="C112" s="198"/>
      <c r="D112" s="198">
        <v>2021</v>
      </c>
      <c r="E112" s="204"/>
      <c r="F112" s="37"/>
      <c r="G112" s="30">
        <v>2.73</v>
      </c>
      <c r="H112" s="30"/>
      <c r="I112" s="30"/>
      <c r="J112" s="31"/>
      <c r="K112" s="31"/>
      <c r="L112" s="108"/>
      <c r="M112" s="30"/>
      <c r="N112" s="30"/>
      <c r="O112" s="6"/>
      <c r="P112" s="6"/>
      <c r="Q112" s="6"/>
      <c r="R112" s="6"/>
      <c r="S112" s="6"/>
    </row>
    <row r="113" spans="1:19" ht="25.5" x14ac:dyDescent="0.25">
      <c r="A113" s="217"/>
      <c r="B113" s="158" t="s">
        <v>54</v>
      </c>
      <c r="C113" s="198"/>
      <c r="D113" s="198"/>
      <c r="E113" s="204"/>
      <c r="F113" s="37"/>
      <c r="G113" s="30">
        <v>5</v>
      </c>
      <c r="H113" s="30"/>
      <c r="I113" s="30"/>
      <c r="J113" s="31"/>
      <c r="K113" s="31"/>
      <c r="L113" s="108"/>
      <c r="M113" s="30"/>
      <c r="N113" s="30"/>
      <c r="O113" s="6"/>
      <c r="P113" s="6"/>
      <c r="Q113" s="6"/>
      <c r="R113" s="6"/>
      <c r="S113" s="6"/>
    </row>
    <row r="114" spans="1:19" ht="25.5" x14ac:dyDescent="0.25">
      <c r="A114" s="217"/>
      <c r="B114" s="158" t="s">
        <v>55</v>
      </c>
      <c r="C114" s="198"/>
      <c r="D114" s="198"/>
      <c r="E114" s="204"/>
      <c r="F114" s="37"/>
      <c r="G114" s="30">
        <v>5</v>
      </c>
      <c r="H114" s="30"/>
      <c r="I114" s="30"/>
      <c r="J114" s="31"/>
      <c r="K114" s="31"/>
      <c r="L114" s="108"/>
      <c r="M114" s="30"/>
      <c r="N114" s="30"/>
      <c r="O114" s="6"/>
      <c r="P114" s="6"/>
      <c r="Q114" s="6"/>
      <c r="R114" s="6"/>
      <c r="S114" s="6"/>
    </row>
    <row r="115" spans="1:19" ht="25.5" x14ac:dyDescent="0.25">
      <c r="A115" s="217"/>
      <c r="B115" s="158" t="s">
        <v>56</v>
      </c>
      <c r="C115" s="198"/>
      <c r="D115" s="198"/>
      <c r="E115" s="204"/>
      <c r="F115" s="37"/>
      <c r="G115" s="30">
        <v>10</v>
      </c>
      <c r="H115" s="30"/>
      <c r="I115" s="30"/>
      <c r="J115" s="31"/>
      <c r="K115" s="31"/>
      <c r="L115" s="108"/>
      <c r="M115" s="30"/>
      <c r="N115" s="30"/>
      <c r="O115" s="6"/>
      <c r="P115" s="6"/>
      <c r="Q115" s="6"/>
      <c r="R115" s="6"/>
      <c r="S115" s="6"/>
    </row>
    <row r="116" spans="1:19" ht="25.5" x14ac:dyDescent="0.25">
      <c r="A116" s="217"/>
      <c r="B116" s="158" t="s">
        <v>57</v>
      </c>
      <c r="C116" s="198"/>
      <c r="D116" s="158" t="s">
        <v>270</v>
      </c>
      <c r="E116" s="204"/>
      <c r="F116" s="30"/>
      <c r="G116" s="30">
        <v>7.97</v>
      </c>
      <c r="H116" s="30">
        <v>2.9</v>
      </c>
      <c r="I116" s="30"/>
      <c r="J116" s="31"/>
      <c r="K116" s="31"/>
      <c r="L116" s="108"/>
      <c r="M116" s="30"/>
      <c r="N116" s="30"/>
      <c r="O116" s="6"/>
      <c r="P116" s="6"/>
      <c r="Q116" s="6"/>
      <c r="R116" s="6"/>
      <c r="S116" s="6"/>
    </row>
    <row r="117" spans="1:19" ht="25.5" x14ac:dyDescent="0.25">
      <c r="A117" s="217"/>
      <c r="B117" s="158" t="s">
        <v>58</v>
      </c>
      <c r="C117" s="198"/>
      <c r="D117" s="158">
        <v>2021</v>
      </c>
      <c r="E117" s="204"/>
      <c r="F117" s="30"/>
      <c r="G117" s="30">
        <v>4.3</v>
      </c>
      <c r="H117" s="30"/>
      <c r="I117" s="30"/>
      <c r="J117" s="31"/>
      <c r="K117" s="31"/>
      <c r="L117" s="108"/>
      <c r="M117" s="30"/>
      <c r="N117" s="30"/>
      <c r="O117" s="6"/>
      <c r="P117" s="6"/>
      <c r="Q117" s="6"/>
      <c r="R117" s="6"/>
      <c r="S117" s="6"/>
    </row>
    <row r="118" spans="1:19" x14ac:dyDescent="0.25">
      <c r="A118" s="217"/>
      <c r="B118" s="158" t="s">
        <v>59</v>
      </c>
      <c r="C118" s="198"/>
      <c r="D118" s="158">
        <v>2022</v>
      </c>
      <c r="E118" s="204"/>
      <c r="F118" s="30"/>
      <c r="G118" s="30"/>
      <c r="H118" s="30">
        <v>5</v>
      </c>
      <c r="I118" s="30"/>
      <c r="J118" s="31"/>
      <c r="K118" s="31"/>
      <c r="L118" s="108"/>
      <c r="M118" s="30"/>
      <c r="N118" s="30"/>
      <c r="O118" s="6"/>
      <c r="P118" s="6"/>
      <c r="Q118" s="6"/>
      <c r="R118" s="6"/>
      <c r="S118" s="6"/>
    </row>
    <row r="119" spans="1:19" ht="107.25" customHeight="1" x14ac:dyDescent="0.25">
      <c r="A119" s="215" t="s">
        <v>185</v>
      </c>
      <c r="B119" s="40" t="s">
        <v>60</v>
      </c>
      <c r="C119" s="198"/>
      <c r="D119" s="158" t="s">
        <v>269</v>
      </c>
      <c r="E119" s="203" t="s">
        <v>11</v>
      </c>
      <c r="F119" s="26">
        <f>F120+F121+F122+F123+F124+F125+F126+F127</f>
        <v>4.6500000000000004</v>
      </c>
      <c r="G119" s="26">
        <f t="shared" ref="G119:N119" si="12">G120+G121+G122+G123+G124+G125+G126+G127</f>
        <v>10</v>
      </c>
      <c r="H119" s="26">
        <f t="shared" si="12"/>
        <v>49.990000000000009</v>
      </c>
      <c r="I119" s="26">
        <f t="shared" si="12"/>
        <v>0</v>
      </c>
      <c r="J119" s="26">
        <f t="shared" si="12"/>
        <v>0</v>
      </c>
      <c r="K119" s="26">
        <f t="shared" si="12"/>
        <v>0</v>
      </c>
      <c r="L119" s="26">
        <f t="shared" si="12"/>
        <v>0</v>
      </c>
      <c r="M119" s="26">
        <f t="shared" si="12"/>
        <v>0</v>
      </c>
      <c r="N119" s="26">
        <f t="shared" si="12"/>
        <v>0</v>
      </c>
      <c r="O119" s="6"/>
      <c r="P119" s="6"/>
      <c r="Q119" s="6"/>
      <c r="R119" s="6"/>
      <c r="S119" s="6"/>
    </row>
    <row r="120" spans="1:19" ht="58.5" customHeight="1" x14ac:dyDescent="0.25">
      <c r="A120" s="217"/>
      <c r="B120" s="168" t="s">
        <v>61</v>
      </c>
      <c r="C120" s="198"/>
      <c r="D120" s="158">
        <v>2022</v>
      </c>
      <c r="E120" s="204"/>
      <c r="F120" s="30"/>
      <c r="G120" s="30"/>
      <c r="H120" s="30">
        <v>3.09</v>
      </c>
      <c r="I120" s="30"/>
      <c r="J120" s="31"/>
      <c r="K120" s="31"/>
      <c r="L120" s="108"/>
      <c r="M120" s="30"/>
      <c r="N120" s="30"/>
      <c r="O120" s="6"/>
      <c r="P120" s="6"/>
      <c r="Q120" s="6"/>
      <c r="R120" s="6"/>
      <c r="S120" s="6"/>
    </row>
    <row r="121" spans="1:19" ht="71.25" customHeight="1" x14ac:dyDescent="0.25">
      <c r="A121" s="217"/>
      <c r="B121" s="168" t="s">
        <v>62</v>
      </c>
      <c r="C121" s="198"/>
      <c r="D121" s="158" t="s">
        <v>270</v>
      </c>
      <c r="E121" s="204"/>
      <c r="F121" s="30"/>
      <c r="G121" s="30">
        <v>3</v>
      </c>
      <c r="H121" s="30">
        <v>3</v>
      </c>
      <c r="I121" s="30"/>
      <c r="J121" s="31"/>
      <c r="K121" s="31"/>
      <c r="L121" s="108"/>
      <c r="M121" s="30"/>
      <c r="N121" s="30"/>
      <c r="O121" s="6"/>
      <c r="P121" s="6"/>
      <c r="Q121" s="6"/>
      <c r="R121" s="6"/>
      <c r="S121" s="6"/>
    </row>
    <row r="122" spans="1:19" ht="74.25" customHeight="1" x14ac:dyDescent="0.25">
      <c r="A122" s="217"/>
      <c r="B122" s="168" t="s">
        <v>63</v>
      </c>
      <c r="C122" s="198"/>
      <c r="D122" s="158" t="s">
        <v>269</v>
      </c>
      <c r="E122" s="204"/>
      <c r="F122" s="30">
        <v>4.6500000000000004</v>
      </c>
      <c r="G122" s="30"/>
      <c r="H122" s="30">
        <v>32.81</v>
      </c>
      <c r="I122" s="30"/>
      <c r="J122" s="31"/>
      <c r="K122" s="31"/>
      <c r="L122" s="108"/>
      <c r="M122" s="30"/>
      <c r="N122" s="30"/>
      <c r="O122" s="6"/>
      <c r="P122" s="6"/>
      <c r="Q122" s="6"/>
      <c r="R122" s="6"/>
      <c r="S122" s="6"/>
    </row>
    <row r="123" spans="1:19" ht="84" customHeight="1" x14ac:dyDescent="0.25">
      <c r="A123" s="217"/>
      <c r="B123" s="168" t="s">
        <v>64</v>
      </c>
      <c r="C123" s="198"/>
      <c r="D123" s="158" t="s">
        <v>270</v>
      </c>
      <c r="E123" s="204"/>
      <c r="F123" s="30"/>
      <c r="G123" s="30">
        <v>2</v>
      </c>
      <c r="H123" s="30">
        <v>3</v>
      </c>
      <c r="I123" s="30"/>
      <c r="J123" s="31"/>
      <c r="K123" s="31"/>
      <c r="L123" s="108"/>
      <c r="M123" s="30"/>
      <c r="N123" s="30"/>
      <c r="O123" s="6"/>
      <c r="P123" s="6"/>
      <c r="Q123" s="6"/>
      <c r="R123" s="6"/>
      <c r="S123" s="6"/>
    </row>
    <row r="124" spans="1:19" ht="35.25" customHeight="1" x14ac:dyDescent="0.25">
      <c r="A124" s="217"/>
      <c r="B124" s="203" t="s">
        <v>65</v>
      </c>
      <c r="C124" s="198"/>
      <c r="D124" s="203">
        <v>2022</v>
      </c>
      <c r="E124" s="204"/>
      <c r="F124" s="30"/>
      <c r="G124" s="278"/>
      <c r="H124" s="278">
        <v>2.09</v>
      </c>
      <c r="I124" s="30"/>
      <c r="J124" s="31"/>
      <c r="K124" s="31"/>
      <c r="L124" s="108"/>
      <c r="M124" s="30"/>
      <c r="N124" s="30"/>
      <c r="O124" s="6"/>
      <c r="P124" s="6"/>
      <c r="Q124" s="6"/>
      <c r="R124" s="6"/>
      <c r="S124" s="6"/>
    </row>
    <row r="125" spans="1:19" x14ac:dyDescent="0.25">
      <c r="A125" s="217"/>
      <c r="B125" s="205"/>
      <c r="C125" s="198"/>
      <c r="D125" s="205"/>
      <c r="E125" s="204"/>
      <c r="F125" s="30"/>
      <c r="G125" s="279"/>
      <c r="H125" s="279"/>
      <c r="I125" s="30"/>
      <c r="J125" s="31"/>
      <c r="K125" s="31"/>
      <c r="L125" s="108"/>
      <c r="M125" s="30"/>
      <c r="N125" s="30"/>
      <c r="O125" s="6"/>
      <c r="P125" s="6"/>
      <c r="Q125" s="6"/>
      <c r="R125" s="6"/>
      <c r="S125" s="6"/>
    </row>
    <row r="126" spans="1:19" ht="58.5" customHeight="1" x14ac:dyDescent="0.25">
      <c r="A126" s="217"/>
      <c r="B126" s="168" t="s">
        <v>67</v>
      </c>
      <c r="C126" s="198"/>
      <c r="D126" s="158">
        <v>2022</v>
      </c>
      <c r="E126" s="204"/>
      <c r="F126" s="30"/>
      <c r="G126" s="30"/>
      <c r="H126" s="30">
        <v>3</v>
      </c>
      <c r="I126" s="30"/>
      <c r="J126" s="31"/>
      <c r="K126" s="31"/>
      <c r="L126" s="108"/>
      <c r="M126" s="30"/>
      <c r="N126" s="30"/>
      <c r="O126" s="6"/>
      <c r="P126" s="6"/>
      <c r="Q126" s="6"/>
      <c r="R126" s="6"/>
      <c r="S126" s="6"/>
    </row>
    <row r="127" spans="1:19" ht="22.5" customHeight="1" x14ac:dyDescent="0.25">
      <c r="A127" s="216"/>
      <c r="B127" s="168" t="s">
        <v>68</v>
      </c>
      <c r="C127" s="198"/>
      <c r="D127" s="158" t="s">
        <v>270</v>
      </c>
      <c r="E127" s="205"/>
      <c r="F127" s="30"/>
      <c r="G127" s="30">
        <v>5</v>
      </c>
      <c r="H127" s="30">
        <v>3</v>
      </c>
      <c r="I127" s="30"/>
      <c r="J127" s="31"/>
      <c r="K127" s="31"/>
      <c r="L127" s="108"/>
      <c r="M127" s="30"/>
      <c r="N127" s="30"/>
      <c r="O127" s="6"/>
      <c r="P127" s="6"/>
      <c r="Q127" s="6"/>
      <c r="R127" s="6"/>
      <c r="S127" s="6"/>
    </row>
    <row r="128" spans="1:19" ht="58.5" customHeight="1" x14ac:dyDescent="0.25">
      <c r="A128" s="60" t="s">
        <v>186</v>
      </c>
      <c r="B128" s="40" t="s">
        <v>69</v>
      </c>
      <c r="C128" s="40"/>
      <c r="D128" s="168" t="s">
        <v>269</v>
      </c>
      <c r="E128" s="40" t="s">
        <v>11</v>
      </c>
      <c r="F128" s="26">
        <v>7.58</v>
      </c>
      <c r="G128" s="26">
        <v>105.47</v>
      </c>
      <c r="H128" s="26">
        <v>139.47</v>
      </c>
      <c r="I128" s="26"/>
      <c r="J128" s="27"/>
      <c r="K128" s="27"/>
      <c r="L128" s="107"/>
      <c r="M128" s="26"/>
      <c r="N128" s="26"/>
      <c r="O128" s="6"/>
      <c r="P128" s="6"/>
      <c r="Q128" s="6"/>
      <c r="R128" s="6"/>
      <c r="S128" s="6"/>
    </row>
    <row r="129" spans="1:19" ht="45.75" customHeight="1" x14ac:dyDescent="0.25">
      <c r="A129" s="215" t="s">
        <v>187</v>
      </c>
      <c r="B129" s="40" t="s">
        <v>70</v>
      </c>
      <c r="C129" s="198" t="s">
        <v>271</v>
      </c>
      <c r="D129" s="198" t="s">
        <v>326</v>
      </c>
      <c r="E129" s="203" t="s">
        <v>11</v>
      </c>
      <c r="F129" s="26">
        <f t="shared" ref="F129:K129" si="13">F130+F131+F132+F133+F135+F136+F137+F138+F139+F140+F141+F142+F143+F144+F145+F146+F147+F148+F134+F149</f>
        <v>218.60399999999998</v>
      </c>
      <c r="G129" s="26">
        <f t="shared" si="13"/>
        <v>107.94</v>
      </c>
      <c r="H129" s="26">
        <f t="shared" si="13"/>
        <v>304</v>
      </c>
      <c r="I129" s="26">
        <f t="shared" si="13"/>
        <v>281.30000000000007</v>
      </c>
      <c r="J129" s="26">
        <f t="shared" si="13"/>
        <v>335.95</v>
      </c>
      <c r="K129" s="26">
        <f t="shared" si="13"/>
        <v>292.55</v>
      </c>
      <c r="L129" s="26">
        <f>L130+L131+L132+L133+L135+L136+L137+L138+L139+L140+L141+L142+L143+L144+L145+L146+L147+L148+L134+L149</f>
        <v>402</v>
      </c>
      <c r="M129" s="26">
        <f>M130+M131+M132+M133+M135+M136+M137+M138+M139+M140+M141+M142+M143+M144+M145+M146+M147+M148+M134+M149</f>
        <v>402</v>
      </c>
      <c r="N129" s="26">
        <f>N130+N131+N132+N133+N135+N136+N137+N138+N139+N140+N141+N142+N143+N144+N145+N146+N147+N148+N134+N149</f>
        <v>402</v>
      </c>
      <c r="O129" s="6"/>
      <c r="P129" s="6"/>
      <c r="Q129" s="6"/>
      <c r="R129" s="6"/>
      <c r="S129" s="6"/>
    </row>
    <row r="130" spans="1:19" ht="48" customHeight="1" x14ac:dyDescent="0.25">
      <c r="A130" s="217"/>
      <c r="B130" s="168" t="s">
        <v>71</v>
      </c>
      <c r="C130" s="198"/>
      <c r="D130" s="198"/>
      <c r="E130" s="204"/>
      <c r="F130" s="30">
        <v>10</v>
      </c>
      <c r="G130" s="30">
        <v>20</v>
      </c>
      <c r="H130" s="30">
        <v>13</v>
      </c>
      <c r="I130" s="30">
        <v>33.6</v>
      </c>
      <c r="J130" s="31">
        <v>20</v>
      </c>
      <c r="K130" s="31">
        <v>20</v>
      </c>
      <c r="L130" s="108">
        <v>20</v>
      </c>
      <c r="M130" s="108">
        <v>20</v>
      </c>
      <c r="N130" s="108">
        <v>20</v>
      </c>
      <c r="O130" s="6"/>
      <c r="P130" s="6"/>
      <c r="Q130" s="6"/>
      <c r="R130" s="6"/>
      <c r="S130" s="6"/>
    </row>
    <row r="131" spans="1:19" ht="15" customHeight="1" x14ac:dyDescent="0.25">
      <c r="A131" s="217"/>
      <c r="B131" s="168" t="s">
        <v>258</v>
      </c>
      <c r="C131" s="198"/>
      <c r="D131" s="158" t="s">
        <v>264</v>
      </c>
      <c r="E131" s="204"/>
      <c r="F131" s="30"/>
      <c r="G131" s="30">
        <v>5</v>
      </c>
      <c r="H131" s="30"/>
      <c r="I131" s="30">
        <v>0</v>
      </c>
      <c r="J131" s="31"/>
      <c r="K131" s="31"/>
      <c r="L131" s="108"/>
      <c r="M131" s="108"/>
      <c r="N131" s="108"/>
      <c r="O131" s="6"/>
      <c r="P131" s="6"/>
      <c r="Q131" s="6"/>
      <c r="R131" s="6"/>
      <c r="S131" s="6"/>
    </row>
    <row r="132" spans="1:19" ht="48" customHeight="1" x14ac:dyDescent="0.25">
      <c r="A132" s="217"/>
      <c r="B132" s="168" t="s">
        <v>72</v>
      </c>
      <c r="C132" s="198"/>
      <c r="D132" s="198" t="s">
        <v>326</v>
      </c>
      <c r="E132" s="204"/>
      <c r="F132" s="30">
        <v>5</v>
      </c>
      <c r="G132" s="30"/>
      <c r="H132" s="30"/>
      <c r="I132" s="30">
        <v>0</v>
      </c>
      <c r="J132" s="31">
        <v>10</v>
      </c>
      <c r="K132" s="31">
        <v>10</v>
      </c>
      <c r="L132" s="108">
        <v>11</v>
      </c>
      <c r="M132" s="108">
        <v>11</v>
      </c>
      <c r="N132" s="108">
        <v>11</v>
      </c>
      <c r="O132" s="6"/>
      <c r="P132" s="6"/>
      <c r="Q132" s="6"/>
      <c r="R132" s="6"/>
      <c r="S132" s="6"/>
    </row>
    <row r="133" spans="1:19" ht="45.75" customHeight="1" x14ac:dyDescent="0.25">
      <c r="A133" s="217"/>
      <c r="B133" s="168" t="s">
        <v>73</v>
      </c>
      <c r="C133" s="198"/>
      <c r="D133" s="198"/>
      <c r="E133" s="204"/>
      <c r="F133" s="30">
        <v>2</v>
      </c>
      <c r="G133" s="30">
        <v>5</v>
      </c>
      <c r="H133" s="30">
        <v>3</v>
      </c>
      <c r="I133" s="30">
        <v>0</v>
      </c>
      <c r="J133" s="31">
        <v>0</v>
      </c>
      <c r="K133" s="31">
        <v>0</v>
      </c>
      <c r="L133" s="108">
        <v>7</v>
      </c>
      <c r="M133" s="108">
        <v>7</v>
      </c>
      <c r="N133" s="108">
        <v>7</v>
      </c>
      <c r="O133" s="6"/>
      <c r="P133" s="6"/>
      <c r="Q133" s="6"/>
      <c r="R133" s="6"/>
      <c r="S133" s="6"/>
    </row>
    <row r="134" spans="1:19" ht="45.75" customHeight="1" x14ac:dyDescent="0.25">
      <c r="A134" s="217"/>
      <c r="B134" s="168" t="s">
        <v>317</v>
      </c>
      <c r="C134" s="198"/>
      <c r="D134" s="198"/>
      <c r="E134" s="204"/>
      <c r="F134" s="30"/>
      <c r="G134" s="30"/>
      <c r="H134" s="30"/>
      <c r="I134" s="30"/>
      <c r="J134" s="31">
        <v>3</v>
      </c>
      <c r="K134" s="31">
        <v>3</v>
      </c>
      <c r="L134" s="108">
        <v>7</v>
      </c>
      <c r="M134" s="108">
        <v>7</v>
      </c>
      <c r="N134" s="108">
        <v>7</v>
      </c>
      <c r="O134" s="6"/>
      <c r="P134" s="6"/>
      <c r="Q134" s="6"/>
      <c r="R134" s="6"/>
      <c r="S134" s="6"/>
    </row>
    <row r="135" spans="1:19" ht="33" customHeight="1" x14ac:dyDescent="0.25">
      <c r="A135" s="217"/>
      <c r="B135" s="168" t="s">
        <v>74</v>
      </c>
      <c r="C135" s="198"/>
      <c r="D135" s="198"/>
      <c r="E135" s="204"/>
      <c r="F135" s="30">
        <v>2</v>
      </c>
      <c r="G135" s="30">
        <v>5</v>
      </c>
      <c r="H135" s="30"/>
      <c r="I135" s="30">
        <v>5</v>
      </c>
      <c r="J135" s="31">
        <v>4</v>
      </c>
      <c r="K135" s="31">
        <v>4</v>
      </c>
      <c r="L135" s="108">
        <v>5</v>
      </c>
      <c r="M135" s="108">
        <v>5</v>
      </c>
      <c r="N135" s="108">
        <v>5</v>
      </c>
      <c r="O135" s="6"/>
      <c r="P135" s="6"/>
      <c r="Q135" s="6"/>
      <c r="R135" s="6"/>
      <c r="S135" s="6"/>
    </row>
    <row r="136" spans="1:19" x14ac:dyDescent="0.25">
      <c r="A136" s="217"/>
      <c r="B136" s="158" t="s">
        <v>287</v>
      </c>
      <c r="C136" s="198"/>
      <c r="D136" s="158" t="s">
        <v>330</v>
      </c>
      <c r="E136" s="204"/>
      <c r="F136" s="30"/>
      <c r="G136" s="30"/>
      <c r="H136" s="30"/>
      <c r="I136" s="30">
        <v>0</v>
      </c>
      <c r="J136" s="31">
        <v>5</v>
      </c>
      <c r="K136" s="31">
        <v>5</v>
      </c>
      <c r="L136" s="108">
        <v>8</v>
      </c>
      <c r="M136" s="108">
        <v>8</v>
      </c>
      <c r="N136" s="108">
        <v>8</v>
      </c>
      <c r="O136" s="6"/>
      <c r="P136" s="6"/>
      <c r="Q136" s="6"/>
      <c r="R136" s="6"/>
      <c r="S136" s="6"/>
    </row>
    <row r="137" spans="1:19" ht="35.25" customHeight="1" x14ac:dyDescent="0.25">
      <c r="A137" s="217"/>
      <c r="B137" s="168" t="s">
        <v>311</v>
      </c>
      <c r="C137" s="198"/>
      <c r="D137" s="158" t="s">
        <v>326</v>
      </c>
      <c r="E137" s="204"/>
      <c r="F137" s="30">
        <v>3</v>
      </c>
      <c r="G137" s="30"/>
      <c r="H137" s="30">
        <v>5</v>
      </c>
      <c r="I137" s="30">
        <v>5</v>
      </c>
      <c r="J137" s="31">
        <v>9</v>
      </c>
      <c r="K137" s="31">
        <v>9</v>
      </c>
      <c r="L137" s="108">
        <v>11</v>
      </c>
      <c r="M137" s="108">
        <v>11</v>
      </c>
      <c r="N137" s="108">
        <v>11</v>
      </c>
      <c r="O137" s="6"/>
      <c r="P137" s="6"/>
      <c r="Q137" s="6"/>
      <c r="R137" s="6"/>
      <c r="S137" s="6"/>
    </row>
    <row r="138" spans="1:19" ht="39.75" customHeight="1" x14ac:dyDescent="0.25">
      <c r="A138" s="217"/>
      <c r="B138" s="168" t="s">
        <v>75</v>
      </c>
      <c r="C138" s="198"/>
      <c r="D138" s="158" t="s">
        <v>328</v>
      </c>
      <c r="E138" s="204"/>
      <c r="F138" s="30"/>
      <c r="G138" s="30">
        <v>2</v>
      </c>
      <c r="H138" s="30"/>
      <c r="I138" s="30">
        <v>0</v>
      </c>
      <c r="J138" s="31">
        <v>3</v>
      </c>
      <c r="K138" s="31">
        <v>3</v>
      </c>
      <c r="L138" s="108">
        <v>5</v>
      </c>
      <c r="M138" s="108">
        <v>5</v>
      </c>
      <c r="N138" s="108">
        <v>5</v>
      </c>
      <c r="O138" s="6"/>
      <c r="P138" s="6"/>
      <c r="Q138" s="6"/>
      <c r="R138" s="6"/>
      <c r="S138" s="6"/>
    </row>
    <row r="139" spans="1:19" ht="44.25" customHeight="1" x14ac:dyDescent="0.25">
      <c r="A139" s="217"/>
      <c r="B139" s="61" t="s">
        <v>76</v>
      </c>
      <c r="C139" s="198"/>
      <c r="D139" s="158" t="s">
        <v>329</v>
      </c>
      <c r="E139" s="204"/>
      <c r="F139" s="30"/>
      <c r="G139" s="30"/>
      <c r="H139" s="30"/>
      <c r="I139" s="30">
        <v>72.61</v>
      </c>
      <c r="J139" s="31">
        <v>72.45</v>
      </c>
      <c r="K139" s="31">
        <v>65.900000000000006</v>
      </c>
      <c r="L139" s="108">
        <v>96</v>
      </c>
      <c r="M139" s="108">
        <v>96</v>
      </c>
      <c r="N139" s="108">
        <v>96</v>
      </c>
      <c r="O139" s="6"/>
      <c r="P139" s="6"/>
      <c r="Q139" s="6"/>
      <c r="R139" s="6"/>
      <c r="S139" s="6"/>
    </row>
    <row r="140" spans="1:19" ht="38.25" customHeight="1" x14ac:dyDescent="0.25">
      <c r="A140" s="217"/>
      <c r="B140" s="61" t="s">
        <v>77</v>
      </c>
      <c r="C140" s="198"/>
      <c r="D140" s="198" t="s">
        <v>326</v>
      </c>
      <c r="E140" s="204"/>
      <c r="F140" s="30">
        <v>18</v>
      </c>
      <c r="G140" s="30"/>
      <c r="H140" s="30">
        <v>0.94</v>
      </c>
      <c r="I140" s="30">
        <v>7.2</v>
      </c>
      <c r="J140" s="31">
        <v>10</v>
      </c>
      <c r="K140" s="31">
        <v>10</v>
      </c>
      <c r="L140" s="108">
        <v>10</v>
      </c>
      <c r="M140" s="108">
        <v>10</v>
      </c>
      <c r="N140" s="108">
        <v>10</v>
      </c>
      <c r="O140" s="6"/>
      <c r="P140" s="6"/>
      <c r="Q140" s="6"/>
      <c r="R140" s="6"/>
      <c r="S140" s="6"/>
    </row>
    <row r="141" spans="1:19" ht="68.25" customHeight="1" x14ac:dyDescent="0.25">
      <c r="A141" s="217"/>
      <c r="B141" s="61" t="s">
        <v>259</v>
      </c>
      <c r="C141" s="198"/>
      <c r="D141" s="198"/>
      <c r="E141" s="204"/>
      <c r="F141" s="30">
        <v>36.054000000000002</v>
      </c>
      <c r="G141" s="30">
        <v>2.14</v>
      </c>
      <c r="H141" s="30">
        <v>44.46</v>
      </c>
      <c r="I141" s="30">
        <v>45.81</v>
      </c>
      <c r="J141" s="31">
        <v>80</v>
      </c>
      <c r="K141" s="31">
        <v>53.9</v>
      </c>
      <c r="L141" s="108">
        <v>90</v>
      </c>
      <c r="M141" s="108">
        <v>90</v>
      </c>
      <c r="N141" s="108">
        <v>90</v>
      </c>
      <c r="O141" s="6"/>
      <c r="P141" s="6"/>
      <c r="Q141" s="6"/>
      <c r="R141" s="6"/>
      <c r="S141" s="6"/>
    </row>
    <row r="142" spans="1:19" ht="56.25" customHeight="1" x14ac:dyDescent="0.25">
      <c r="A142" s="217"/>
      <c r="B142" s="61" t="s">
        <v>78</v>
      </c>
      <c r="C142" s="198"/>
      <c r="D142" s="198"/>
      <c r="E142" s="204"/>
      <c r="F142" s="30">
        <v>73.8</v>
      </c>
      <c r="G142" s="30">
        <v>60</v>
      </c>
      <c r="H142" s="30">
        <v>50</v>
      </c>
      <c r="I142" s="30">
        <v>93.11</v>
      </c>
      <c r="J142" s="31">
        <v>84.8</v>
      </c>
      <c r="K142" s="31">
        <v>80</v>
      </c>
      <c r="L142" s="108">
        <v>90</v>
      </c>
      <c r="M142" s="108">
        <v>90</v>
      </c>
      <c r="N142" s="108">
        <v>90</v>
      </c>
      <c r="O142" s="6"/>
      <c r="P142" s="6"/>
      <c r="Q142" s="6"/>
      <c r="R142" s="6"/>
      <c r="S142" s="6"/>
    </row>
    <row r="143" spans="1:19" x14ac:dyDescent="0.25">
      <c r="A143" s="217"/>
      <c r="B143" s="61" t="s">
        <v>79</v>
      </c>
      <c r="C143" s="198"/>
      <c r="D143" s="158" t="s">
        <v>326</v>
      </c>
      <c r="E143" s="204"/>
      <c r="F143" s="30"/>
      <c r="G143" s="30"/>
      <c r="H143" s="30"/>
      <c r="I143" s="30">
        <v>0</v>
      </c>
      <c r="J143" s="31">
        <v>3</v>
      </c>
      <c r="K143" s="31">
        <v>3</v>
      </c>
      <c r="L143" s="108">
        <v>9</v>
      </c>
      <c r="M143" s="108">
        <v>9</v>
      </c>
      <c r="N143" s="108">
        <v>9</v>
      </c>
      <c r="O143" s="6"/>
      <c r="P143" s="6"/>
      <c r="Q143" s="6"/>
      <c r="R143" s="6"/>
      <c r="S143" s="6"/>
    </row>
    <row r="144" spans="1:19" ht="24" x14ac:dyDescent="0.25">
      <c r="A144" s="217"/>
      <c r="B144" s="61" t="s">
        <v>80</v>
      </c>
      <c r="C144" s="198"/>
      <c r="D144" s="158">
        <v>2021</v>
      </c>
      <c r="E144" s="204"/>
      <c r="F144" s="30"/>
      <c r="G144" s="30">
        <v>8.8000000000000007</v>
      </c>
      <c r="H144" s="30"/>
      <c r="I144" s="30">
        <v>0</v>
      </c>
      <c r="J144" s="31">
        <v>2</v>
      </c>
      <c r="K144" s="31"/>
      <c r="L144" s="108">
        <v>0</v>
      </c>
      <c r="M144" s="108">
        <v>0</v>
      </c>
      <c r="N144" s="108">
        <v>0</v>
      </c>
      <c r="O144" s="6"/>
      <c r="P144" s="6"/>
      <c r="Q144" s="6"/>
      <c r="R144" s="6"/>
      <c r="S144" s="6"/>
    </row>
    <row r="145" spans="1:19" x14ac:dyDescent="0.25">
      <c r="A145" s="217"/>
      <c r="B145" s="61" t="s">
        <v>310</v>
      </c>
      <c r="C145" s="198"/>
      <c r="D145" s="158" t="s">
        <v>260</v>
      </c>
      <c r="E145" s="204"/>
      <c r="F145" s="30"/>
      <c r="G145" s="30"/>
      <c r="H145" s="30"/>
      <c r="I145" s="30">
        <v>9.4700000000000006</v>
      </c>
      <c r="J145" s="31"/>
      <c r="K145" s="31"/>
      <c r="L145" s="108"/>
      <c r="M145" s="108"/>
      <c r="N145" s="108"/>
      <c r="O145" s="6"/>
      <c r="P145" s="6"/>
      <c r="Q145" s="6"/>
      <c r="R145" s="6"/>
      <c r="S145" s="6"/>
    </row>
    <row r="146" spans="1:19" x14ac:dyDescent="0.25">
      <c r="A146" s="217"/>
      <c r="B146" s="61" t="s">
        <v>81</v>
      </c>
      <c r="C146" s="198"/>
      <c r="D146" s="158" t="s">
        <v>326</v>
      </c>
      <c r="E146" s="204"/>
      <c r="F146" s="30">
        <v>68.75</v>
      </c>
      <c r="G146" s="30"/>
      <c r="H146" s="30">
        <v>33.6</v>
      </c>
      <c r="I146" s="30">
        <v>0</v>
      </c>
      <c r="J146" s="31"/>
      <c r="K146" s="31"/>
      <c r="L146" s="108"/>
      <c r="M146" s="108"/>
      <c r="N146" s="108"/>
      <c r="O146" s="6"/>
      <c r="P146" s="6"/>
      <c r="Q146" s="6"/>
      <c r="R146" s="6"/>
      <c r="S146" s="6"/>
    </row>
    <row r="147" spans="1:19" ht="44.25" customHeight="1" x14ac:dyDescent="0.25">
      <c r="A147" s="217"/>
      <c r="B147" s="61" t="s">
        <v>82</v>
      </c>
      <c r="C147" s="198"/>
      <c r="D147" s="158" t="s">
        <v>327</v>
      </c>
      <c r="E147" s="204"/>
      <c r="F147" s="30"/>
      <c r="G147" s="30"/>
      <c r="H147" s="30">
        <v>154</v>
      </c>
      <c r="I147" s="30">
        <v>0</v>
      </c>
      <c r="J147" s="31">
        <v>20.2</v>
      </c>
      <c r="K147" s="31">
        <v>20.2</v>
      </c>
      <c r="L147" s="108">
        <v>23</v>
      </c>
      <c r="M147" s="108">
        <v>23</v>
      </c>
      <c r="N147" s="108">
        <v>23</v>
      </c>
      <c r="O147" s="6"/>
      <c r="P147" s="6"/>
      <c r="Q147" s="6"/>
      <c r="R147" s="6"/>
      <c r="S147" s="6"/>
    </row>
    <row r="148" spans="1:19" ht="30.75" customHeight="1" x14ac:dyDescent="0.25">
      <c r="A148" s="216"/>
      <c r="B148" s="61" t="s">
        <v>83</v>
      </c>
      <c r="C148" s="198"/>
      <c r="D148" s="158" t="s">
        <v>329</v>
      </c>
      <c r="E148" s="205"/>
      <c r="F148" s="30"/>
      <c r="G148" s="30"/>
      <c r="H148" s="30"/>
      <c r="I148" s="30">
        <v>4.5</v>
      </c>
      <c r="J148" s="31">
        <v>4.5</v>
      </c>
      <c r="K148" s="31">
        <v>1.55</v>
      </c>
      <c r="L148" s="108">
        <v>5</v>
      </c>
      <c r="M148" s="108">
        <v>5</v>
      </c>
      <c r="N148" s="108">
        <v>5</v>
      </c>
      <c r="O148" s="6"/>
      <c r="P148" s="6"/>
      <c r="Q148" s="6"/>
      <c r="R148" s="6"/>
      <c r="S148" s="6"/>
    </row>
    <row r="149" spans="1:19" ht="30.75" customHeight="1" x14ac:dyDescent="0.25">
      <c r="A149" s="165"/>
      <c r="B149" s="61" t="s">
        <v>286</v>
      </c>
      <c r="C149" s="158"/>
      <c r="D149" s="158"/>
      <c r="E149" s="160"/>
      <c r="F149" s="30"/>
      <c r="G149" s="30"/>
      <c r="H149" s="30"/>
      <c r="I149" s="30">
        <v>5</v>
      </c>
      <c r="J149" s="31">
        <v>5</v>
      </c>
      <c r="K149" s="31">
        <v>4</v>
      </c>
      <c r="L149" s="108">
        <v>5</v>
      </c>
      <c r="M149" s="108">
        <v>5</v>
      </c>
      <c r="N149" s="108">
        <v>5</v>
      </c>
      <c r="O149" s="6"/>
      <c r="P149" s="6"/>
      <c r="Q149" s="6"/>
      <c r="R149" s="6"/>
      <c r="S149" s="6"/>
    </row>
    <row r="150" spans="1:19" ht="30.75" customHeight="1" x14ac:dyDescent="0.25">
      <c r="A150" s="165"/>
      <c r="B150" s="61" t="s">
        <v>287</v>
      </c>
      <c r="C150" s="158"/>
      <c r="D150" s="158"/>
      <c r="E150" s="160"/>
      <c r="F150" s="30"/>
      <c r="G150" s="30"/>
      <c r="H150" s="30"/>
      <c r="I150" s="30">
        <v>0</v>
      </c>
      <c r="J150" s="31">
        <v>0</v>
      </c>
      <c r="K150" s="31"/>
      <c r="L150" s="108">
        <v>0</v>
      </c>
      <c r="M150" s="108">
        <v>0</v>
      </c>
      <c r="N150" s="108">
        <v>0</v>
      </c>
      <c r="O150" s="6"/>
      <c r="P150" s="6"/>
      <c r="Q150" s="6"/>
      <c r="R150" s="6"/>
      <c r="S150" s="6"/>
    </row>
    <row r="151" spans="1:19" ht="93.75" customHeight="1" x14ac:dyDescent="0.25">
      <c r="A151" s="215" t="s">
        <v>188</v>
      </c>
      <c r="B151" s="67" t="s">
        <v>84</v>
      </c>
      <c r="C151" s="199" t="s">
        <v>271</v>
      </c>
      <c r="D151" s="198" t="s">
        <v>326</v>
      </c>
      <c r="E151" s="203" t="s">
        <v>11</v>
      </c>
      <c r="F151" s="26">
        <f>F152+F153+F154+F155</f>
        <v>100</v>
      </c>
      <c r="G151" s="26">
        <f t="shared" ref="G151:N151" si="14">G152+G153+G154+G155</f>
        <v>85</v>
      </c>
      <c r="H151" s="26">
        <f t="shared" si="14"/>
        <v>100</v>
      </c>
      <c r="I151" s="26">
        <f t="shared" si="14"/>
        <v>100</v>
      </c>
      <c r="J151" s="27">
        <f t="shared" si="14"/>
        <v>175</v>
      </c>
      <c r="K151" s="27">
        <f t="shared" si="14"/>
        <v>104</v>
      </c>
      <c r="L151" s="107">
        <f t="shared" si="14"/>
        <v>175</v>
      </c>
      <c r="M151" s="26">
        <f t="shared" si="14"/>
        <v>175</v>
      </c>
      <c r="N151" s="26">
        <f t="shared" si="14"/>
        <v>175</v>
      </c>
      <c r="O151" s="6"/>
      <c r="P151" s="6"/>
      <c r="Q151" s="6"/>
      <c r="R151" s="6"/>
      <c r="S151" s="6"/>
    </row>
    <row r="152" spans="1:19" ht="66" customHeight="1" x14ac:dyDescent="0.25">
      <c r="A152" s="217"/>
      <c r="B152" s="61" t="s">
        <v>85</v>
      </c>
      <c r="C152" s="198"/>
      <c r="D152" s="198"/>
      <c r="E152" s="204"/>
      <c r="F152" s="30">
        <v>20</v>
      </c>
      <c r="G152" s="30">
        <v>20</v>
      </c>
      <c r="H152" s="30">
        <v>20</v>
      </c>
      <c r="I152" s="30">
        <v>30</v>
      </c>
      <c r="J152" s="31">
        <v>40</v>
      </c>
      <c r="K152" s="31">
        <v>30</v>
      </c>
      <c r="L152" s="108">
        <v>40</v>
      </c>
      <c r="M152" s="108">
        <v>40</v>
      </c>
      <c r="N152" s="108">
        <v>40</v>
      </c>
      <c r="O152" s="6"/>
      <c r="P152" s="6"/>
      <c r="Q152" s="6"/>
      <c r="R152" s="6"/>
      <c r="S152" s="6"/>
    </row>
    <row r="153" spans="1:19" ht="114.75" customHeight="1" x14ac:dyDescent="0.25">
      <c r="A153" s="217"/>
      <c r="B153" s="61" t="s">
        <v>86</v>
      </c>
      <c r="C153" s="198"/>
      <c r="D153" s="198"/>
      <c r="E153" s="204"/>
      <c r="F153" s="30">
        <v>50</v>
      </c>
      <c r="G153" s="30">
        <v>36.15</v>
      </c>
      <c r="H153" s="30">
        <v>69.150000000000006</v>
      </c>
      <c r="I153" s="30">
        <v>70</v>
      </c>
      <c r="J153" s="31">
        <v>60</v>
      </c>
      <c r="K153" s="31">
        <v>54</v>
      </c>
      <c r="L153" s="108">
        <v>60</v>
      </c>
      <c r="M153" s="108">
        <v>60</v>
      </c>
      <c r="N153" s="108">
        <v>60</v>
      </c>
      <c r="O153" s="6"/>
      <c r="P153" s="6"/>
      <c r="Q153" s="6"/>
      <c r="R153" s="6"/>
      <c r="S153" s="6"/>
    </row>
    <row r="154" spans="1:19" ht="102" customHeight="1" x14ac:dyDescent="0.25">
      <c r="A154" s="217"/>
      <c r="B154" s="61" t="s">
        <v>87</v>
      </c>
      <c r="C154" s="198"/>
      <c r="D154" s="198"/>
      <c r="E154" s="204"/>
      <c r="F154" s="30">
        <v>30</v>
      </c>
      <c r="G154" s="30">
        <v>28.85</v>
      </c>
      <c r="H154" s="30">
        <v>10.85</v>
      </c>
      <c r="I154" s="30">
        <v>0</v>
      </c>
      <c r="J154" s="31">
        <v>50</v>
      </c>
      <c r="K154" s="31">
        <v>10</v>
      </c>
      <c r="L154" s="108">
        <v>50</v>
      </c>
      <c r="M154" s="108">
        <v>50</v>
      </c>
      <c r="N154" s="108">
        <v>50</v>
      </c>
      <c r="O154" s="6"/>
      <c r="P154" s="6"/>
      <c r="Q154" s="6"/>
      <c r="R154" s="6"/>
      <c r="S154" s="6"/>
    </row>
    <row r="155" spans="1:19" ht="96" x14ac:dyDescent="0.25">
      <c r="A155" s="216"/>
      <c r="B155" s="61" t="s">
        <v>88</v>
      </c>
      <c r="C155" s="198"/>
      <c r="D155" s="158" t="s">
        <v>329</v>
      </c>
      <c r="E155" s="205"/>
      <c r="F155" s="30"/>
      <c r="G155" s="30"/>
      <c r="H155" s="30"/>
      <c r="I155" s="30">
        <v>0</v>
      </c>
      <c r="J155" s="31">
        <v>25</v>
      </c>
      <c r="K155" s="31">
        <v>10</v>
      </c>
      <c r="L155" s="108">
        <v>25</v>
      </c>
      <c r="M155" s="108">
        <v>25</v>
      </c>
      <c r="N155" s="108">
        <v>25</v>
      </c>
      <c r="O155" s="6"/>
      <c r="P155" s="6"/>
      <c r="Q155" s="6"/>
      <c r="R155" s="6"/>
      <c r="S155" s="6"/>
    </row>
    <row r="156" spans="1:19" ht="33.75" customHeight="1" x14ac:dyDescent="0.25">
      <c r="A156" s="215" t="s">
        <v>189</v>
      </c>
      <c r="B156" s="201" t="s">
        <v>89</v>
      </c>
      <c r="C156" s="198" t="s">
        <v>273</v>
      </c>
      <c r="D156" s="198">
        <v>2023</v>
      </c>
      <c r="E156" s="168" t="s">
        <v>10</v>
      </c>
      <c r="F156" s="30">
        <v>0</v>
      </c>
      <c r="G156" s="30">
        <v>0</v>
      </c>
      <c r="H156" s="30">
        <v>0</v>
      </c>
      <c r="I156" s="30">
        <v>1735.5</v>
      </c>
      <c r="J156" s="31"/>
      <c r="K156" s="31"/>
      <c r="L156" s="108"/>
      <c r="M156" s="30"/>
      <c r="N156" s="30"/>
      <c r="O156" s="6"/>
      <c r="P156" s="6"/>
      <c r="Q156" s="6"/>
      <c r="R156" s="6"/>
      <c r="S156" s="6"/>
    </row>
    <row r="157" spans="1:19" ht="21" customHeight="1" x14ac:dyDescent="0.25">
      <c r="A157" s="216"/>
      <c r="B157" s="202"/>
      <c r="C157" s="198"/>
      <c r="D157" s="198"/>
      <c r="E157" s="168" t="s">
        <v>11</v>
      </c>
      <c r="F157" s="30">
        <v>0</v>
      </c>
      <c r="G157" s="30">
        <v>0</v>
      </c>
      <c r="H157" s="30">
        <v>0</v>
      </c>
      <c r="I157" s="30">
        <v>1735.5</v>
      </c>
      <c r="J157" s="31"/>
      <c r="K157" s="31"/>
      <c r="L157" s="108"/>
      <c r="M157" s="30"/>
      <c r="N157" s="30"/>
      <c r="O157" s="6"/>
      <c r="P157" s="6"/>
      <c r="Q157" s="6"/>
      <c r="R157" s="6"/>
      <c r="S157" s="6"/>
    </row>
    <row r="158" spans="1:19" ht="63.75" customHeight="1" x14ac:dyDescent="0.25">
      <c r="A158" s="68" t="s">
        <v>190</v>
      </c>
      <c r="B158" s="168" t="s">
        <v>90</v>
      </c>
      <c r="C158" s="198"/>
      <c r="D158" s="158">
        <v>2022</v>
      </c>
      <c r="E158" s="168" t="s">
        <v>11</v>
      </c>
      <c r="F158" s="30"/>
      <c r="G158" s="30"/>
      <c r="H158" s="30">
        <v>390</v>
      </c>
      <c r="I158" s="30"/>
      <c r="J158" s="31"/>
      <c r="K158" s="31"/>
      <c r="L158" s="108"/>
      <c r="M158" s="30"/>
      <c r="N158" s="30"/>
      <c r="O158" s="6"/>
      <c r="P158" s="6"/>
      <c r="Q158" s="6"/>
      <c r="R158" s="6"/>
      <c r="S158" s="6"/>
    </row>
    <row r="159" spans="1:19" ht="30.75" customHeight="1" x14ac:dyDescent="0.25">
      <c r="A159" s="215" t="s">
        <v>191</v>
      </c>
      <c r="B159" s="203" t="s">
        <v>91</v>
      </c>
      <c r="C159" s="198"/>
      <c r="D159" s="245">
        <v>2021</v>
      </c>
      <c r="E159" s="168" t="s">
        <v>29</v>
      </c>
      <c r="F159" s="30"/>
      <c r="G159" s="30">
        <v>11698.7</v>
      </c>
      <c r="H159" s="30"/>
      <c r="I159" s="30"/>
      <c r="J159" s="31"/>
      <c r="K159" s="31"/>
      <c r="L159" s="108"/>
      <c r="M159" s="30"/>
      <c r="N159" s="30"/>
      <c r="O159" s="6"/>
      <c r="P159" s="6"/>
      <c r="Q159" s="6"/>
      <c r="R159" s="6"/>
      <c r="S159" s="6"/>
    </row>
    <row r="160" spans="1:19" ht="26.25" customHeight="1" x14ac:dyDescent="0.25">
      <c r="A160" s="216"/>
      <c r="B160" s="205"/>
      <c r="C160" s="198"/>
      <c r="D160" s="245"/>
      <c r="E160" s="168" t="s">
        <v>11</v>
      </c>
      <c r="F160" s="30"/>
      <c r="G160" s="30">
        <v>361.81</v>
      </c>
      <c r="H160" s="30"/>
      <c r="I160" s="30"/>
      <c r="J160" s="31"/>
      <c r="K160" s="31"/>
      <c r="L160" s="108"/>
      <c r="M160" s="30"/>
      <c r="N160" s="30"/>
      <c r="O160" s="6"/>
      <c r="P160" s="6"/>
      <c r="Q160" s="6"/>
      <c r="R160" s="6"/>
      <c r="S160" s="6"/>
    </row>
    <row r="161" spans="1:19" ht="20.25" customHeight="1" x14ac:dyDescent="0.25">
      <c r="A161" s="242" t="s">
        <v>4</v>
      </c>
      <c r="B161" s="243"/>
      <c r="C161" s="243"/>
      <c r="D161" s="244"/>
      <c r="E161" s="168"/>
      <c r="F161" s="26">
        <f>F162+F163+F164+F165</f>
        <v>265116.77400000003</v>
      </c>
      <c r="G161" s="26">
        <f t="shared" ref="G161:N161" si="15">G162+G163+G164+G165</f>
        <v>340172.38</v>
      </c>
      <c r="H161" s="26">
        <f t="shared" si="15"/>
        <v>435676.71</v>
      </c>
      <c r="I161" s="26">
        <f t="shared" si="15"/>
        <v>374492.52</v>
      </c>
      <c r="J161" s="27">
        <f t="shared" si="15"/>
        <v>457614.89999999997</v>
      </c>
      <c r="K161" s="27">
        <f t="shared" si="15"/>
        <v>444764.91</v>
      </c>
      <c r="L161" s="107">
        <f t="shared" si="15"/>
        <v>469187.65</v>
      </c>
      <c r="M161" s="26">
        <f t="shared" si="15"/>
        <v>450603.95999999996</v>
      </c>
      <c r="N161" s="26">
        <f t="shared" si="15"/>
        <v>457587.26</v>
      </c>
      <c r="O161" s="6"/>
      <c r="P161" s="6"/>
      <c r="Q161" s="6"/>
      <c r="R161" s="6"/>
      <c r="S161" s="6"/>
    </row>
    <row r="162" spans="1:19" ht="20.25" customHeight="1" x14ac:dyDescent="0.25">
      <c r="A162" s="242" t="s">
        <v>24</v>
      </c>
      <c r="B162" s="243"/>
      <c r="C162" s="243"/>
      <c r="D162" s="244"/>
      <c r="E162" s="168"/>
      <c r="F162" s="26">
        <f>F159+F100+F89+F84+F78</f>
        <v>10634.82</v>
      </c>
      <c r="G162" s="26">
        <f>G159+G100+G89+G84+G78</f>
        <v>43162.21</v>
      </c>
      <c r="H162" s="26">
        <f>H159+H100+H89+H84+H78</f>
        <v>121102.79000000001</v>
      </c>
      <c r="I162" s="26">
        <f>I159+I100+I89+I84+I78</f>
        <v>39349.160000000003</v>
      </c>
      <c r="J162" s="27">
        <f>J159+J100+J89+J84+J78</f>
        <v>55695.199999999997</v>
      </c>
      <c r="K162" s="27">
        <f>K159+K100+K89+K84+K78+K79</f>
        <v>55508.060000000005</v>
      </c>
      <c r="L162" s="27">
        <f>L159+L100+L89+L84+L78+L79</f>
        <v>59979.199999999997</v>
      </c>
      <c r="M162" s="27">
        <f>M159+M100+M89+M84+M78+M79</f>
        <v>57435.799999999996</v>
      </c>
      <c r="N162" s="27">
        <f>N159+N100+N89+N84+N78+N79</f>
        <v>56934.299999999996</v>
      </c>
      <c r="O162" s="6"/>
      <c r="P162" s="6"/>
      <c r="Q162" s="6"/>
      <c r="R162" s="6"/>
      <c r="S162" s="6"/>
    </row>
    <row r="163" spans="1:19" ht="20.25" customHeight="1" x14ac:dyDescent="0.25">
      <c r="A163" s="242" t="s">
        <v>25</v>
      </c>
      <c r="B163" s="243"/>
      <c r="C163" s="243"/>
      <c r="D163" s="244"/>
      <c r="E163" s="168"/>
      <c r="F163" s="26">
        <f>F156+F102+F98+F92+F87+F85+F83+F82+F74+F72+F70+F69+F94</f>
        <v>232577.57</v>
      </c>
      <c r="G163" s="26">
        <f>G156+G102+G98+G92+G87+G85+G83+G82+G74+G72+G70+G69+G94</f>
        <v>257652.18</v>
      </c>
      <c r="H163" s="26">
        <f>H156+H102+H98+H92+H87+H85+H83+H82+H74+H72+H70+H69+H94</f>
        <v>277074.39</v>
      </c>
      <c r="I163" s="26">
        <f>I156+I102+I98+I92+I87+I85+I83+I82+I74+I72+I70+I69+I94+I76</f>
        <v>292016.08</v>
      </c>
      <c r="J163" s="26">
        <f>J156+J102+J98+J92+J87+J85+J83+J82+J74+J72+J70+J69+J94+J76</f>
        <v>329543.44999999995</v>
      </c>
      <c r="K163" s="26">
        <f>K156+K102+K98+K92+K87+K85+K83+K82+K74+K72+K70+K69+K94+K76+K80</f>
        <v>328874.96999999997</v>
      </c>
      <c r="L163" s="26">
        <f>L156+L102+L98+L92+L87+L85+L83+L82+L74+L72+L70+L69+L94+L76+L80</f>
        <v>339012.96</v>
      </c>
      <c r="M163" s="26">
        <f>M156+M102+M98+M92+M87+M85+M83+M82+M74+M72+M70+M69+M94+M76+M80</f>
        <v>324429.05</v>
      </c>
      <c r="N163" s="26">
        <f>N156+N102+N98+N92+N87+N85+N83+N82+N74+N72+N70+N69+N94+N76+N80</f>
        <v>324429.05</v>
      </c>
      <c r="O163" s="6"/>
      <c r="P163" s="6"/>
      <c r="Q163" s="6"/>
      <c r="R163" s="6"/>
      <c r="S163" s="6"/>
    </row>
    <row r="164" spans="1:19" ht="20.25" customHeight="1" x14ac:dyDescent="0.25">
      <c r="A164" s="242" t="s">
        <v>92</v>
      </c>
      <c r="B164" s="243"/>
      <c r="C164" s="243"/>
      <c r="D164" s="244"/>
      <c r="E164" s="168"/>
      <c r="F164" s="26">
        <f t="shared" ref="F164:N164" si="16">F160+F158+F157+F151+F129+F128+F119+F105+F103+F101+F99+F97+F96+F93+F91+F90+F88+F86+F77+F75+F73+F71+F95</f>
        <v>21904.384000000002</v>
      </c>
      <c r="G164" s="26">
        <f t="shared" si="16"/>
        <v>39357.99</v>
      </c>
      <c r="H164" s="26">
        <f t="shared" si="16"/>
        <v>37499.529999999992</v>
      </c>
      <c r="I164" s="26">
        <f t="shared" si="16"/>
        <v>43127.28</v>
      </c>
      <c r="J164" s="27">
        <f t="shared" si="16"/>
        <v>72376.25</v>
      </c>
      <c r="K164" s="27">
        <f>K160+K158+K157+K151+K129+K128+K119+K105+K103+K101+K99+K97+K96+K93+K91+K90+K88+K86+K77+K75+K73+K71+K95</f>
        <v>60381.88</v>
      </c>
      <c r="L164" s="107">
        <f t="shared" si="16"/>
        <v>70195.490000000005</v>
      </c>
      <c r="M164" s="26">
        <f t="shared" si="16"/>
        <v>68739.11</v>
      </c>
      <c r="N164" s="26">
        <f t="shared" si="16"/>
        <v>76223.91</v>
      </c>
      <c r="O164" s="6"/>
      <c r="P164" s="6"/>
      <c r="Q164" s="6"/>
      <c r="R164" s="6"/>
      <c r="S164" s="6"/>
    </row>
    <row r="165" spans="1:19" ht="20.25" customHeight="1" x14ac:dyDescent="0.25">
      <c r="A165" s="242" t="s">
        <v>161</v>
      </c>
      <c r="B165" s="243"/>
      <c r="C165" s="243"/>
      <c r="D165" s="244"/>
      <c r="E165" s="168"/>
      <c r="F165" s="26">
        <v>0</v>
      </c>
      <c r="G165" s="26">
        <v>0</v>
      </c>
      <c r="H165" s="26">
        <v>0</v>
      </c>
      <c r="I165" s="26">
        <v>0</v>
      </c>
      <c r="J165" s="27">
        <v>0</v>
      </c>
      <c r="K165" s="27">
        <v>0</v>
      </c>
      <c r="L165" s="107">
        <v>0</v>
      </c>
      <c r="M165" s="26">
        <v>0</v>
      </c>
      <c r="N165" s="26">
        <v>0</v>
      </c>
      <c r="O165" s="6"/>
      <c r="P165" s="6"/>
      <c r="Q165" s="6"/>
      <c r="R165" s="6"/>
      <c r="S165" s="6"/>
    </row>
    <row r="166" spans="1:19" x14ac:dyDescent="0.25">
      <c r="A166" s="69"/>
      <c r="B166" s="69"/>
      <c r="C166" s="69"/>
      <c r="D166" s="69"/>
      <c r="E166" s="70"/>
      <c r="F166" s="71"/>
      <c r="G166" s="71"/>
      <c r="H166" s="71"/>
      <c r="I166" s="71"/>
      <c r="J166" s="72"/>
      <c r="K166" s="72"/>
      <c r="L166" s="115"/>
      <c r="M166" s="71"/>
      <c r="N166" s="71"/>
      <c r="O166" s="6"/>
      <c r="P166" s="6"/>
      <c r="Q166" s="6"/>
      <c r="R166" s="6"/>
      <c r="S166" s="6"/>
    </row>
    <row r="167" spans="1:19" x14ac:dyDescent="0.25">
      <c r="A167" s="69"/>
      <c r="B167" s="69"/>
      <c r="C167" s="69"/>
      <c r="D167" s="69"/>
      <c r="E167" s="70"/>
      <c r="F167" s="71"/>
      <c r="G167" s="71"/>
      <c r="H167" s="71"/>
      <c r="I167" s="71"/>
      <c r="J167" s="72"/>
      <c r="K167" s="72"/>
      <c r="L167" s="115"/>
      <c r="M167" s="71"/>
      <c r="N167" s="71"/>
      <c r="O167" s="6"/>
      <c r="P167" s="6"/>
      <c r="Q167" s="6"/>
      <c r="R167" s="6"/>
      <c r="S167" s="6"/>
    </row>
    <row r="168" spans="1:19" ht="26.25" customHeight="1" x14ac:dyDescent="0.25">
      <c r="A168" s="262" t="s">
        <v>274</v>
      </c>
      <c r="B168" s="262"/>
      <c r="C168" s="262"/>
      <c r="D168" s="262"/>
      <c r="E168" s="262"/>
      <c r="F168" s="262"/>
      <c r="G168" s="262"/>
      <c r="H168" s="262"/>
      <c r="I168" s="262"/>
      <c r="J168" s="262"/>
      <c r="K168" s="262"/>
      <c r="L168" s="262"/>
      <c r="M168" s="262"/>
      <c r="N168" s="262"/>
      <c r="O168" s="12"/>
      <c r="P168" s="12"/>
      <c r="Q168" s="12"/>
      <c r="R168" s="12"/>
      <c r="S168" s="6"/>
    </row>
    <row r="169" spans="1:19" ht="26.25" customHeight="1" x14ac:dyDescent="0.25">
      <c r="A169" s="175"/>
      <c r="B169" s="197" t="s">
        <v>297</v>
      </c>
      <c r="C169" s="197"/>
      <c r="D169" s="248" t="s">
        <v>303</v>
      </c>
      <c r="E169" s="248"/>
      <c r="F169" s="248"/>
      <c r="G169" s="248"/>
      <c r="H169" s="248"/>
      <c r="I169" s="248"/>
      <c r="J169" s="248"/>
      <c r="K169" s="248"/>
      <c r="L169" s="248"/>
      <c r="M169" s="248"/>
      <c r="N169" s="248"/>
      <c r="O169" s="11"/>
      <c r="P169" s="12"/>
      <c r="Q169" s="12"/>
      <c r="R169" s="12"/>
      <c r="S169" s="6"/>
    </row>
    <row r="170" spans="1:19" ht="26.25" customHeight="1" x14ac:dyDescent="0.25">
      <c r="A170" s="175"/>
      <c r="B170" s="197" t="s">
        <v>299</v>
      </c>
      <c r="C170" s="197"/>
      <c r="D170" s="248" t="s">
        <v>304</v>
      </c>
      <c r="E170" s="248"/>
      <c r="F170" s="248"/>
      <c r="G170" s="248"/>
      <c r="H170" s="248"/>
      <c r="I170" s="248"/>
      <c r="J170" s="248"/>
      <c r="K170" s="248"/>
      <c r="L170" s="248"/>
      <c r="M170" s="248"/>
      <c r="N170" s="248"/>
      <c r="O170" s="11"/>
      <c r="P170" s="12"/>
      <c r="Q170" s="12"/>
      <c r="R170" s="12"/>
      <c r="S170" s="6"/>
    </row>
    <row r="171" spans="1:19" ht="53.25" customHeight="1" x14ac:dyDescent="0.25">
      <c r="A171" s="198" t="s">
        <v>27</v>
      </c>
      <c r="B171" s="198" t="s">
        <v>0</v>
      </c>
      <c r="C171" s="198" t="s">
        <v>1</v>
      </c>
      <c r="D171" s="198" t="s">
        <v>2</v>
      </c>
      <c r="E171" s="198" t="s">
        <v>3</v>
      </c>
      <c r="F171" s="198" t="s">
        <v>288</v>
      </c>
      <c r="G171" s="198"/>
      <c r="H171" s="198"/>
      <c r="I171" s="198"/>
      <c r="J171" s="198"/>
      <c r="K171" s="198"/>
      <c r="L171" s="198"/>
      <c r="M171" s="198"/>
      <c r="N171" s="198"/>
      <c r="O171" s="6"/>
      <c r="P171" s="6"/>
      <c r="Q171" s="6"/>
      <c r="R171" s="6"/>
      <c r="S171" s="6"/>
    </row>
    <row r="172" spans="1:19" ht="24" customHeight="1" x14ac:dyDescent="0.25">
      <c r="A172" s="198"/>
      <c r="B172" s="198"/>
      <c r="C172" s="198"/>
      <c r="D172" s="198"/>
      <c r="E172" s="198"/>
      <c r="F172" s="158">
        <v>2020</v>
      </c>
      <c r="G172" s="158">
        <v>2021</v>
      </c>
      <c r="H172" s="158">
        <v>2022</v>
      </c>
      <c r="I172" s="158">
        <v>2023</v>
      </c>
      <c r="J172" s="238">
        <v>2024</v>
      </c>
      <c r="K172" s="238"/>
      <c r="L172" s="116">
        <v>2025</v>
      </c>
      <c r="M172" s="158">
        <v>2026</v>
      </c>
      <c r="N172" s="158">
        <v>2027</v>
      </c>
    </row>
    <row r="173" spans="1:19" ht="39" customHeight="1" x14ac:dyDescent="0.25">
      <c r="A173" s="217">
        <v>3</v>
      </c>
      <c r="B173" s="204" t="s">
        <v>93</v>
      </c>
      <c r="C173" s="205" t="s">
        <v>275</v>
      </c>
      <c r="D173" s="205" t="s">
        <v>326</v>
      </c>
      <c r="E173" s="130"/>
      <c r="F173" s="161" t="s">
        <v>162</v>
      </c>
      <c r="G173" s="161" t="s">
        <v>162</v>
      </c>
      <c r="H173" s="161" t="s">
        <v>162</v>
      </c>
      <c r="I173" s="161" t="s">
        <v>162</v>
      </c>
      <c r="J173" s="131" t="s">
        <v>160</v>
      </c>
      <c r="K173" s="131" t="s">
        <v>6</v>
      </c>
      <c r="L173" s="132" t="s">
        <v>160</v>
      </c>
      <c r="M173" s="161" t="s">
        <v>160</v>
      </c>
      <c r="N173" s="158" t="s">
        <v>160</v>
      </c>
      <c r="O173" s="189"/>
      <c r="P173" s="6"/>
    </row>
    <row r="174" spans="1:19" ht="39" customHeight="1" x14ac:dyDescent="0.25">
      <c r="A174" s="217"/>
      <c r="B174" s="204"/>
      <c r="C174" s="198"/>
      <c r="D174" s="198"/>
      <c r="E174" s="61" t="s">
        <v>159</v>
      </c>
      <c r="F174" s="42">
        <f>F175+F176+F177</f>
        <v>67365.149999999994</v>
      </c>
      <c r="G174" s="42">
        <f t="shared" ref="G174:N174" si="17">G175+G176+G177</f>
        <v>71934.28</v>
      </c>
      <c r="H174" s="42">
        <f t="shared" si="17"/>
        <v>82223.59</v>
      </c>
      <c r="I174" s="42">
        <f t="shared" si="17"/>
        <v>85702.28</v>
      </c>
      <c r="J174" s="43">
        <f t="shared" si="17"/>
        <v>114308.63999999998</v>
      </c>
      <c r="K174" s="43">
        <f t="shared" si="17"/>
        <v>108092.87</v>
      </c>
      <c r="L174" s="110">
        <f t="shared" si="17"/>
        <v>112766.56999999999</v>
      </c>
      <c r="M174" s="42">
        <f t="shared" si="17"/>
        <v>111898.17</v>
      </c>
      <c r="N174" s="42">
        <f t="shared" si="17"/>
        <v>113328.35</v>
      </c>
    </row>
    <row r="175" spans="1:19" ht="39" customHeight="1" x14ac:dyDescent="0.25">
      <c r="A175" s="217"/>
      <c r="B175" s="204"/>
      <c r="C175" s="198"/>
      <c r="D175" s="198"/>
      <c r="E175" s="61" t="s">
        <v>10</v>
      </c>
      <c r="F175" s="42">
        <f>F196</f>
        <v>30779.18</v>
      </c>
      <c r="G175" s="42">
        <f t="shared" ref="G175:N177" si="18">G196</f>
        <v>31640.240000000002</v>
      </c>
      <c r="H175" s="42">
        <f t="shared" si="18"/>
        <v>37195.54</v>
      </c>
      <c r="I175" s="42">
        <f t="shared" si="18"/>
        <v>41688.04</v>
      </c>
      <c r="J175" s="43">
        <f t="shared" si="18"/>
        <v>54288.959999999999</v>
      </c>
      <c r="K175" s="43">
        <f t="shared" si="18"/>
        <v>53880.25</v>
      </c>
      <c r="L175" s="110">
        <f t="shared" si="18"/>
        <v>22809.7</v>
      </c>
      <c r="M175" s="42">
        <f t="shared" si="18"/>
        <v>22809.7</v>
      </c>
      <c r="N175" s="42">
        <f t="shared" si="18"/>
        <v>22809.7</v>
      </c>
    </row>
    <row r="176" spans="1:19" ht="39" customHeight="1" x14ac:dyDescent="0.25">
      <c r="A176" s="217"/>
      <c r="B176" s="204"/>
      <c r="C176" s="198"/>
      <c r="D176" s="198"/>
      <c r="E176" s="61" t="s">
        <v>11</v>
      </c>
      <c r="F176" s="42">
        <f>F197</f>
        <v>36585.97</v>
      </c>
      <c r="G176" s="42">
        <f t="shared" si="18"/>
        <v>40294.04</v>
      </c>
      <c r="H176" s="42">
        <f t="shared" si="18"/>
        <v>45028.05</v>
      </c>
      <c r="I176" s="42">
        <f t="shared" si="18"/>
        <v>44014.239999999998</v>
      </c>
      <c r="J176" s="43">
        <f t="shared" si="18"/>
        <v>60019.679999999993</v>
      </c>
      <c r="K176" s="43">
        <f t="shared" si="18"/>
        <v>54212.62</v>
      </c>
      <c r="L176" s="110">
        <f t="shared" si="18"/>
        <v>89956.87</v>
      </c>
      <c r="M176" s="42">
        <f t="shared" si="18"/>
        <v>89088.47</v>
      </c>
      <c r="N176" s="42">
        <f t="shared" si="18"/>
        <v>90518.650000000009</v>
      </c>
    </row>
    <row r="177" spans="1:14" ht="28.5" customHeight="1" x14ac:dyDescent="0.25">
      <c r="A177" s="216"/>
      <c r="B177" s="205"/>
      <c r="C177" s="198"/>
      <c r="D177" s="198"/>
      <c r="E177" s="61" t="s">
        <v>262</v>
      </c>
      <c r="F177" s="26">
        <f>F198</f>
        <v>0</v>
      </c>
      <c r="G177" s="26">
        <f t="shared" si="18"/>
        <v>0</v>
      </c>
      <c r="H177" s="26">
        <f t="shared" si="18"/>
        <v>0</v>
      </c>
      <c r="I177" s="26">
        <f t="shared" si="18"/>
        <v>0</v>
      </c>
      <c r="J177" s="27">
        <f>J198</f>
        <v>0</v>
      </c>
      <c r="K177" s="27">
        <f>K198</f>
        <v>0</v>
      </c>
      <c r="L177" s="107">
        <f t="shared" si="18"/>
        <v>0</v>
      </c>
      <c r="M177" s="26">
        <f t="shared" si="18"/>
        <v>0</v>
      </c>
      <c r="N177" s="26">
        <f t="shared" si="18"/>
        <v>0</v>
      </c>
    </row>
    <row r="178" spans="1:14" ht="54.75" customHeight="1" x14ac:dyDescent="0.25">
      <c r="A178" s="60"/>
      <c r="B178" s="168" t="s">
        <v>94</v>
      </c>
      <c r="C178" s="198"/>
      <c r="D178" s="198"/>
      <c r="E178" s="201"/>
      <c r="F178" s="30">
        <f>F179+F190</f>
        <v>67365.149999999994</v>
      </c>
      <c r="G178" s="30">
        <f t="shared" ref="G178:N178" si="19">G179+G190</f>
        <v>71934.28</v>
      </c>
      <c r="H178" s="30">
        <f t="shared" si="19"/>
        <v>82223.59</v>
      </c>
      <c r="I178" s="30">
        <f t="shared" si="19"/>
        <v>85702.28</v>
      </c>
      <c r="J178" s="31">
        <f t="shared" si="19"/>
        <v>83210.59</v>
      </c>
      <c r="K178" s="31">
        <f t="shared" si="19"/>
        <v>76994.819999999992</v>
      </c>
      <c r="L178" s="108">
        <f t="shared" si="19"/>
        <v>112766.56999999999</v>
      </c>
      <c r="M178" s="30">
        <f t="shared" si="19"/>
        <v>111898.17</v>
      </c>
      <c r="N178" s="30">
        <f t="shared" si="19"/>
        <v>113328.35</v>
      </c>
    </row>
    <row r="179" spans="1:14" ht="95.25" customHeight="1" x14ac:dyDescent="0.25">
      <c r="A179" s="60" t="s">
        <v>192</v>
      </c>
      <c r="B179" s="168" t="s">
        <v>31</v>
      </c>
      <c r="C179" s="198"/>
      <c r="D179" s="198"/>
      <c r="E179" s="202"/>
      <c r="F179" s="30">
        <f>F180+F181+F182+F183+F184+F186+F187+F188+F189</f>
        <v>65866.01999999999</v>
      </c>
      <c r="G179" s="30">
        <f t="shared" ref="G179:N179" si="20">G180+G181+G182+G183+G184+G186+G187+G188+G189</f>
        <v>70745.37</v>
      </c>
      <c r="H179" s="30">
        <f t="shared" si="20"/>
        <v>79556</v>
      </c>
      <c r="I179" s="30">
        <f>I180+I181+I182+I183+I184+I186+I187+I188+I189+I185</f>
        <v>82831.98</v>
      </c>
      <c r="J179" s="31">
        <f t="shared" si="20"/>
        <v>72846.64</v>
      </c>
      <c r="K179" s="31">
        <f t="shared" si="20"/>
        <v>67841.23</v>
      </c>
      <c r="L179" s="108">
        <f t="shared" si="20"/>
        <v>109313.84</v>
      </c>
      <c r="M179" s="30">
        <f t="shared" si="20"/>
        <v>109313.83</v>
      </c>
      <c r="N179" s="30">
        <f t="shared" si="20"/>
        <v>109313.83</v>
      </c>
    </row>
    <row r="180" spans="1:14" ht="39.75" customHeight="1" x14ac:dyDescent="0.25">
      <c r="A180" s="215" t="s">
        <v>194</v>
      </c>
      <c r="B180" s="203" t="s">
        <v>95</v>
      </c>
      <c r="C180" s="198" t="s">
        <v>322</v>
      </c>
      <c r="D180" s="198" t="s">
        <v>326</v>
      </c>
      <c r="E180" s="169" t="s">
        <v>10</v>
      </c>
      <c r="F180" s="37">
        <v>17646.28</v>
      </c>
      <c r="G180" s="37">
        <v>18609.830000000002</v>
      </c>
      <c r="H180" s="37">
        <v>21496.400000000001</v>
      </c>
      <c r="I180" s="37">
        <v>22159.8</v>
      </c>
      <c r="J180" s="38">
        <v>23190.91</v>
      </c>
      <c r="K180" s="38">
        <v>22782.2</v>
      </c>
      <c r="L180" s="109">
        <v>22809.7</v>
      </c>
      <c r="M180" s="37">
        <v>22809.7</v>
      </c>
      <c r="N180" s="37">
        <v>22809.7</v>
      </c>
    </row>
    <row r="181" spans="1:14" ht="21" customHeight="1" x14ac:dyDescent="0.25">
      <c r="A181" s="216"/>
      <c r="B181" s="205"/>
      <c r="C181" s="198"/>
      <c r="D181" s="198"/>
      <c r="E181" s="169" t="s">
        <v>11</v>
      </c>
      <c r="F181" s="37">
        <v>18366.53</v>
      </c>
      <c r="G181" s="37">
        <v>19370.650000000001</v>
      </c>
      <c r="H181" s="37">
        <v>22373.9</v>
      </c>
      <c r="I181" s="37">
        <v>23064.3</v>
      </c>
      <c r="J181" s="38">
        <v>24137.48</v>
      </c>
      <c r="K181" s="38">
        <v>23712.080000000002</v>
      </c>
      <c r="L181" s="109">
        <v>23712.080000000002</v>
      </c>
      <c r="M181" s="37">
        <v>23712.080000000002</v>
      </c>
      <c r="N181" s="37">
        <v>23712.080000000002</v>
      </c>
    </row>
    <row r="182" spans="1:14" ht="36" customHeight="1" x14ac:dyDescent="0.25">
      <c r="A182" s="215" t="s">
        <v>195</v>
      </c>
      <c r="B182" s="203" t="s">
        <v>34</v>
      </c>
      <c r="C182" s="198" t="s">
        <v>275</v>
      </c>
      <c r="D182" s="198"/>
      <c r="E182" s="169" t="s">
        <v>10</v>
      </c>
      <c r="F182" s="37">
        <v>12114.92</v>
      </c>
      <c r="G182" s="37">
        <v>13030.41</v>
      </c>
      <c r="H182" s="37">
        <v>15420.7</v>
      </c>
      <c r="I182" s="37">
        <v>0</v>
      </c>
      <c r="J182" s="38">
        <v>0</v>
      </c>
      <c r="K182" s="38">
        <v>0</v>
      </c>
      <c r="L182" s="109">
        <v>0</v>
      </c>
      <c r="M182" s="37">
        <v>0</v>
      </c>
      <c r="N182" s="37">
        <v>0</v>
      </c>
    </row>
    <row r="183" spans="1:14" ht="18.75" customHeight="1" x14ac:dyDescent="0.25">
      <c r="A183" s="216"/>
      <c r="B183" s="205"/>
      <c r="C183" s="198"/>
      <c r="D183" s="158" t="s">
        <v>328</v>
      </c>
      <c r="E183" s="169" t="s">
        <v>11</v>
      </c>
      <c r="F183" s="37"/>
      <c r="G183" s="37">
        <v>403</v>
      </c>
      <c r="H183" s="37">
        <v>476.93</v>
      </c>
      <c r="I183" s="37">
        <v>0</v>
      </c>
      <c r="J183" s="38">
        <v>0</v>
      </c>
      <c r="K183" s="38">
        <v>0</v>
      </c>
      <c r="L183" s="109">
        <v>0</v>
      </c>
      <c r="M183" s="37">
        <v>0</v>
      </c>
      <c r="N183" s="37">
        <v>0</v>
      </c>
    </row>
    <row r="184" spans="1:14" ht="25.5" customHeight="1" x14ac:dyDescent="0.25">
      <c r="A184" s="215" t="s">
        <v>196</v>
      </c>
      <c r="B184" s="203" t="s">
        <v>290</v>
      </c>
      <c r="C184" s="198"/>
      <c r="D184" s="203" t="s">
        <v>326</v>
      </c>
      <c r="E184" s="169" t="s">
        <v>11</v>
      </c>
      <c r="F184" s="30">
        <v>16688.88</v>
      </c>
      <c r="G184" s="30">
        <v>19331.48</v>
      </c>
      <c r="H184" s="30">
        <v>19501.37</v>
      </c>
      <c r="I184" s="37">
        <v>18079.64</v>
      </c>
      <c r="J184" s="31">
        <v>25518.25</v>
      </c>
      <c r="K184" s="31">
        <v>21346.95</v>
      </c>
      <c r="L184" s="108">
        <v>62792.06</v>
      </c>
      <c r="M184" s="108">
        <v>62792.05</v>
      </c>
      <c r="N184" s="108">
        <v>62792.05</v>
      </c>
    </row>
    <row r="185" spans="1:14" ht="21" customHeight="1" x14ac:dyDescent="0.25">
      <c r="A185" s="217"/>
      <c r="B185" s="204"/>
      <c r="C185" s="198"/>
      <c r="D185" s="204"/>
      <c r="E185" s="169" t="s">
        <v>10</v>
      </c>
      <c r="F185" s="30">
        <v>0</v>
      </c>
      <c r="G185" s="30">
        <v>0</v>
      </c>
      <c r="H185" s="30">
        <v>0</v>
      </c>
      <c r="I185" s="37">
        <v>19528.240000000002</v>
      </c>
      <c r="J185" s="31">
        <v>31098.05</v>
      </c>
      <c r="K185" s="31">
        <v>31098.05</v>
      </c>
      <c r="L185" s="108">
        <v>0</v>
      </c>
      <c r="M185" s="30">
        <v>0</v>
      </c>
      <c r="N185" s="30">
        <v>0</v>
      </c>
    </row>
    <row r="186" spans="1:14" ht="29.25" hidden="1" customHeight="1" x14ac:dyDescent="0.25">
      <c r="A186" s="217"/>
      <c r="B186" s="204"/>
      <c r="C186" s="198"/>
      <c r="D186" s="204"/>
      <c r="E186" s="169"/>
      <c r="F186" s="37"/>
      <c r="G186" s="37"/>
      <c r="H186" s="37"/>
      <c r="I186" s="37"/>
      <c r="J186" s="38"/>
      <c r="K186" s="38"/>
      <c r="L186" s="109"/>
      <c r="M186" s="37"/>
      <c r="N186" s="37"/>
    </row>
    <row r="187" spans="1:14" ht="28.5" hidden="1" customHeight="1" x14ac:dyDescent="0.25">
      <c r="A187" s="216"/>
      <c r="B187" s="205"/>
      <c r="C187" s="198"/>
      <c r="D187" s="205"/>
      <c r="E187" s="169"/>
      <c r="F187" s="37"/>
      <c r="G187" s="37"/>
      <c r="H187" s="37"/>
      <c r="I187" s="37"/>
      <c r="J187" s="38"/>
      <c r="K187" s="38"/>
      <c r="L187" s="109"/>
      <c r="M187" s="37"/>
      <c r="N187" s="37"/>
    </row>
    <row r="188" spans="1:14" ht="52.5" customHeight="1" x14ac:dyDescent="0.25">
      <c r="A188" s="215" t="s">
        <v>198</v>
      </c>
      <c r="B188" s="203" t="s">
        <v>12</v>
      </c>
      <c r="C188" s="198"/>
      <c r="D188" s="198" t="s">
        <v>269</v>
      </c>
      <c r="E188" s="169" t="s">
        <v>10</v>
      </c>
      <c r="F188" s="37">
        <v>1017.98</v>
      </c>
      <c r="G188" s="37"/>
      <c r="H188" s="37">
        <v>278.44</v>
      </c>
      <c r="I188" s="37"/>
      <c r="J188" s="38"/>
      <c r="K188" s="38"/>
      <c r="L188" s="109"/>
      <c r="M188" s="37"/>
      <c r="N188" s="37"/>
    </row>
    <row r="189" spans="1:14" ht="24" customHeight="1" x14ac:dyDescent="0.25">
      <c r="A189" s="216"/>
      <c r="B189" s="205"/>
      <c r="C189" s="198"/>
      <c r="D189" s="198"/>
      <c r="E189" s="169" t="s">
        <v>11</v>
      </c>
      <c r="F189" s="37">
        <v>31.43</v>
      </c>
      <c r="G189" s="37"/>
      <c r="H189" s="37">
        <v>8.26</v>
      </c>
      <c r="I189" s="37"/>
      <c r="J189" s="38"/>
      <c r="K189" s="38"/>
      <c r="L189" s="109"/>
      <c r="M189" s="37"/>
      <c r="N189" s="37"/>
    </row>
    <row r="190" spans="1:14" ht="42" customHeight="1" x14ac:dyDescent="0.25">
      <c r="A190" s="60" t="s">
        <v>193</v>
      </c>
      <c r="B190" s="40" t="s">
        <v>14</v>
      </c>
      <c r="C190" s="198" t="s">
        <v>275</v>
      </c>
      <c r="D190" s="198" t="s">
        <v>326</v>
      </c>
      <c r="E190" s="67" t="s">
        <v>11</v>
      </c>
      <c r="F190" s="42">
        <f>F191+F192+F193</f>
        <v>1499.13</v>
      </c>
      <c r="G190" s="42">
        <f t="shared" ref="G190:N190" si="21">G191+G192+G193</f>
        <v>1188.9100000000001</v>
      </c>
      <c r="H190" s="42">
        <f t="shared" si="21"/>
        <v>2667.5899999999997</v>
      </c>
      <c r="I190" s="42">
        <f t="shared" si="21"/>
        <v>2870.2999999999997</v>
      </c>
      <c r="J190" s="43">
        <f t="shared" si="21"/>
        <v>10363.950000000001</v>
      </c>
      <c r="K190" s="43">
        <f t="shared" si="21"/>
        <v>9153.59</v>
      </c>
      <c r="L190" s="110">
        <f t="shared" si="21"/>
        <v>3452.73</v>
      </c>
      <c r="M190" s="42">
        <f t="shared" si="21"/>
        <v>2584.34</v>
      </c>
      <c r="N190" s="42">
        <f t="shared" si="21"/>
        <v>4014.5200000000004</v>
      </c>
    </row>
    <row r="191" spans="1:14" ht="23.25" customHeight="1" x14ac:dyDescent="0.25">
      <c r="A191" s="60" t="s">
        <v>199</v>
      </c>
      <c r="B191" s="168" t="s">
        <v>17</v>
      </c>
      <c r="C191" s="198"/>
      <c r="D191" s="198"/>
      <c r="E191" s="61" t="s">
        <v>11</v>
      </c>
      <c r="F191" s="37">
        <v>1396.2</v>
      </c>
      <c r="G191" s="37">
        <v>691.12</v>
      </c>
      <c r="H191" s="37">
        <v>2494.33</v>
      </c>
      <c r="I191" s="37">
        <v>2456.2399999999998</v>
      </c>
      <c r="J191" s="38">
        <v>8683.02</v>
      </c>
      <c r="K191" s="38">
        <v>8683.02</v>
      </c>
      <c r="L191" s="109">
        <v>1358.96</v>
      </c>
      <c r="M191" s="37">
        <v>1338.69</v>
      </c>
      <c r="N191" s="37">
        <v>1822.01</v>
      </c>
    </row>
    <row r="192" spans="1:14" ht="35.25" customHeight="1" x14ac:dyDescent="0.25">
      <c r="A192" s="60" t="s">
        <v>200</v>
      </c>
      <c r="B192" s="168" t="s">
        <v>42</v>
      </c>
      <c r="C192" s="198"/>
      <c r="D192" s="198"/>
      <c r="E192" s="61" t="s">
        <v>11</v>
      </c>
      <c r="F192" s="37">
        <v>102.93</v>
      </c>
      <c r="G192" s="37">
        <v>497.79</v>
      </c>
      <c r="H192" s="37">
        <v>162.74</v>
      </c>
      <c r="I192" s="37">
        <v>414.06</v>
      </c>
      <c r="J192" s="38">
        <v>1680.93</v>
      </c>
      <c r="K192" s="38">
        <v>470.57</v>
      </c>
      <c r="L192" s="109">
        <v>2093.77</v>
      </c>
      <c r="M192" s="37">
        <v>1245.6500000000001</v>
      </c>
      <c r="N192" s="37">
        <v>2192.5100000000002</v>
      </c>
    </row>
    <row r="193" spans="1:22" ht="30" customHeight="1" x14ac:dyDescent="0.25">
      <c r="A193" s="60" t="s">
        <v>201</v>
      </c>
      <c r="B193" s="168" t="s">
        <v>69</v>
      </c>
      <c r="C193" s="198"/>
      <c r="D193" s="158">
        <v>2022</v>
      </c>
      <c r="E193" s="61" t="s">
        <v>11</v>
      </c>
      <c r="F193" s="37"/>
      <c r="G193" s="37"/>
      <c r="H193" s="37">
        <v>10.52</v>
      </c>
      <c r="I193" s="37"/>
      <c r="J193" s="38"/>
      <c r="K193" s="38"/>
      <c r="L193" s="109"/>
      <c r="M193" s="37"/>
      <c r="N193" s="37"/>
    </row>
    <row r="194" spans="1:22" ht="23.25" customHeight="1" x14ac:dyDescent="0.25">
      <c r="A194" s="60"/>
      <c r="B194" s="242" t="s">
        <v>97</v>
      </c>
      <c r="C194" s="243"/>
      <c r="D194" s="244"/>
      <c r="E194" s="61"/>
      <c r="F194" s="42">
        <f>F195+F196+F197+F198</f>
        <v>67365.149999999994</v>
      </c>
      <c r="G194" s="42">
        <f t="shared" ref="G194:N194" si="22">G195+G196+G197+G198</f>
        <v>71934.28</v>
      </c>
      <c r="H194" s="42">
        <f t="shared" si="22"/>
        <v>82223.59</v>
      </c>
      <c r="I194" s="42">
        <f t="shared" si="22"/>
        <v>85702.28</v>
      </c>
      <c r="J194" s="43">
        <f>J195+J196+J197+J198</f>
        <v>114308.63999999998</v>
      </c>
      <c r="K194" s="43">
        <f>K195+K196+K197+K198</f>
        <v>108092.87</v>
      </c>
      <c r="L194" s="110">
        <f t="shared" si="22"/>
        <v>112766.56999999999</v>
      </c>
      <c r="M194" s="42">
        <f t="shared" si="22"/>
        <v>111898.17</v>
      </c>
      <c r="N194" s="42">
        <f t="shared" si="22"/>
        <v>113328.35</v>
      </c>
    </row>
    <row r="195" spans="1:22" ht="23.25" customHeight="1" x14ac:dyDescent="0.25">
      <c r="A195" s="60"/>
      <c r="B195" s="242" t="s">
        <v>24</v>
      </c>
      <c r="C195" s="243"/>
      <c r="D195" s="244"/>
      <c r="E195" s="61"/>
      <c r="F195" s="42">
        <v>0</v>
      </c>
      <c r="G195" s="42">
        <v>0</v>
      </c>
      <c r="H195" s="42"/>
      <c r="I195" s="42"/>
      <c r="J195" s="43">
        <v>0</v>
      </c>
      <c r="K195" s="43">
        <v>0</v>
      </c>
      <c r="L195" s="110"/>
      <c r="M195" s="42"/>
      <c r="N195" s="42"/>
    </row>
    <row r="196" spans="1:22" ht="23.25" customHeight="1" x14ac:dyDescent="0.25">
      <c r="A196" s="60"/>
      <c r="B196" s="242" t="s">
        <v>25</v>
      </c>
      <c r="C196" s="243"/>
      <c r="D196" s="244"/>
      <c r="E196" s="169"/>
      <c r="F196" s="42">
        <f>F188+F182+F180</f>
        <v>30779.18</v>
      </c>
      <c r="G196" s="42">
        <f>G188+G182+G180</f>
        <v>31640.240000000002</v>
      </c>
      <c r="H196" s="42">
        <f>H188+H182+H180</f>
        <v>37195.54</v>
      </c>
      <c r="I196" s="42">
        <f t="shared" ref="I196:N196" si="23">I188+I182+I180+I185</f>
        <v>41688.04</v>
      </c>
      <c r="J196" s="42">
        <f t="shared" si="23"/>
        <v>54288.959999999999</v>
      </c>
      <c r="K196" s="42">
        <f t="shared" si="23"/>
        <v>53880.25</v>
      </c>
      <c r="L196" s="110">
        <f t="shared" si="23"/>
        <v>22809.7</v>
      </c>
      <c r="M196" s="42">
        <f t="shared" si="23"/>
        <v>22809.7</v>
      </c>
      <c r="N196" s="42">
        <f t="shared" si="23"/>
        <v>22809.7</v>
      </c>
    </row>
    <row r="197" spans="1:22" ht="23.25" customHeight="1" x14ac:dyDescent="0.25">
      <c r="A197" s="60"/>
      <c r="B197" s="242" t="s">
        <v>26</v>
      </c>
      <c r="C197" s="243"/>
      <c r="D197" s="244"/>
      <c r="E197" s="168"/>
      <c r="F197" s="42">
        <f>F193+F192+F191+F189+F187+F184+F183+F181</f>
        <v>36585.97</v>
      </c>
      <c r="G197" s="42">
        <f t="shared" ref="G197:N197" si="24">G193+G192+G191+G189+G187+G184+G183+G181</f>
        <v>40294.04</v>
      </c>
      <c r="H197" s="42">
        <f t="shared" si="24"/>
        <v>45028.05</v>
      </c>
      <c r="I197" s="42">
        <f t="shared" si="24"/>
        <v>44014.239999999998</v>
      </c>
      <c r="J197" s="43">
        <f t="shared" si="24"/>
        <v>60019.679999999993</v>
      </c>
      <c r="K197" s="43">
        <f t="shared" si="24"/>
        <v>54212.62</v>
      </c>
      <c r="L197" s="110">
        <f t="shared" si="24"/>
        <v>89956.87</v>
      </c>
      <c r="M197" s="42">
        <f t="shared" si="24"/>
        <v>89088.47</v>
      </c>
      <c r="N197" s="42">
        <f t="shared" si="24"/>
        <v>90518.650000000009</v>
      </c>
    </row>
    <row r="198" spans="1:22" ht="23.25" customHeight="1" x14ac:dyDescent="0.25">
      <c r="A198" s="60"/>
      <c r="B198" s="242" t="s">
        <v>161</v>
      </c>
      <c r="C198" s="243"/>
      <c r="D198" s="244"/>
      <c r="E198" s="168"/>
      <c r="F198" s="42">
        <v>0</v>
      </c>
      <c r="G198" s="42">
        <v>0</v>
      </c>
      <c r="H198" s="42">
        <v>0</v>
      </c>
      <c r="I198" s="42">
        <v>0</v>
      </c>
      <c r="J198" s="43">
        <v>0</v>
      </c>
      <c r="K198" s="43">
        <v>0</v>
      </c>
      <c r="L198" s="110">
        <v>0</v>
      </c>
      <c r="M198" s="42">
        <v>0</v>
      </c>
      <c r="N198" s="42">
        <v>0</v>
      </c>
    </row>
    <row r="199" spans="1:22" x14ac:dyDescent="0.25">
      <c r="A199" s="74"/>
      <c r="B199" s="74"/>
      <c r="C199" s="74"/>
      <c r="D199" s="74"/>
      <c r="E199" s="74"/>
      <c r="F199" s="74"/>
      <c r="G199" s="74"/>
      <c r="H199" s="74"/>
      <c r="I199" s="74"/>
      <c r="J199" s="75">
        <f>J196+J197</f>
        <v>114308.63999999998</v>
      </c>
      <c r="K199" s="75"/>
      <c r="L199" s="117"/>
      <c r="M199" s="74"/>
      <c r="N199" s="74"/>
      <c r="O199" s="2"/>
      <c r="P199" s="2"/>
      <c r="Q199" s="2"/>
      <c r="R199" s="2"/>
    </row>
    <row r="200" spans="1:22" x14ac:dyDescent="0.25">
      <c r="A200" s="76"/>
      <c r="B200" s="17"/>
      <c r="C200" s="17"/>
      <c r="D200" s="17"/>
      <c r="E200" s="17"/>
      <c r="F200" s="17"/>
      <c r="G200" s="17"/>
      <c r="H200" s="17"/>
      <c r="I200" s="17"/>
      <c r="J200" s="18"/>
      <c r="K200" s="18"/>
      <c r="L200" s="104"/>
      <c r="M200" s="17"/>
      <c r="N200" s="17"/>
    </row>
    <row r="201" spans="1:22" x14ac:dyDescent="0.25">
      <c r="A201" s="76"/>
      <c r="B201" s="17"/>
      <c r="C201" s="17"/>
      <c r="D201" s="17"/>
      <c r="E201" s="17"/>
      <c r="F201" s="17"/>
      <c r="G201" s="17"/>
      <c r="H201" s="17"/>
      <c r="I201" s="17"/>
      <c r="J201" s="18"/>
      <c r="K201" s="18"/>
      <c r="L201" s="104"/>
      <c r="M201" s="17"/>
      <c r="N201" s="17"/>
      <c r="S201" s="6"/>
      <c r="T201" s="6"/>
      <c r="U201" s="6"/>
      <c r="V201" s="6"/>
    </row>
    <row r="202" spans="1:22" ht="22.5" customHeight="1" x14ac:dyDescent="0.25">
      <c r="A202" s="168"/>
      <c r="B202" s="246" t="s">
        <v>276</v>
      </c>
      <c r="C202" s="247"/>
      <c r="D202" s="247"/>
      <c r="E202" s="247"/>
      <c r="F202" s="247"/>
      <c r="G202" s="247"/>
      <c r="H202" s="247"/>
      <c r="I202" s="247"/>
      <c r="J202" s="247"/>
      <c r="K202" s="247"/>
      <c r="L202" s="247"/>
      <c r="M202" s="247"/>
      <c r="N202" s="247"/>
      <c r="O202" s="11"/>
      <c r="P202" s="11"/>
      <c r="Q202" s="11"/>
      <c r="R202" s="11"/>
      <c r="S202" s="11"/>
      <c r="T202" s="11"/>
      <c r="U202" s="6"/>
    </row>
    <row r="203" spans="1:22" ht="22.5" customHeight="1" x14ac:dyDescent="0.25">
      <c r="A203" s="90"/>
      <c r="B203" s="157" t="s">
        <v>297</v>
      </c>
      <c r="C203" s="248" t="s">
        <v>305</v>
      </c>
      <c r="D203" s="248"/>
      <c r="E203" s="248"/>
      <c r="F203" s="248"/>
      <c r="G203" s="248"/>
      <c r="H203" s="248"/>
      <c r="I203" s="248"/>
      <c r="J203" s="248"/>
      <c r="K203" s="248"/>
      <c r="L203" s="248"/>
      <c r="M203" s="248"/>
      <c r="N203" s="248"/>
      <c r="O203" s="11"/>
      <c r="P203" s="11"/>
      <c r="Q203" s="11"/>
      <c r="R203" s="11"/>
      <c r="S203" s="11"/>
      <c r="T203" s="11"/>
      <c r="U203" s="6"/>
    </row>
    <row r="204" spans="1:22" ht="22.5" customHeight="1" x14ac:dyDescent="0.25">
      <c r="A204" s="90"/>
      <c r="B204" s="157" t="s">
        <v>299</v>
      </c>
      <c r="C204" s="248" t="s">
        <v>306</v>
      </c>
      <c r="D204" s="248"/>
      <c r="E204" s="248"/>
      <c r="F204" s="248"/>
      <c r="G204" s="248"/>
      <c r="H204" s="248"/>
      <c r="I204" s="248"/>
      <c r="J204" s="248"/>
      <c r="K204" s="248"/>
      <c r="L204" s="248"/>
      <c r="M204" s="248"/>
      <c r="N204" s="248"/>
      <c r="O204" s="11"/>
      <c r="P204" s="11"/>
      <c r="Q204" s="11"/>
      <c r="R204" s="11"/>
      <c r="S204" s="11"/>
      <c r="T204" s="11"/>
      <c r="U204" s="6"/>
    </row>
    <row r="205" spans="1:22" ht="31.5" customHeight="1" x14ac:dyDescent="0.25">
      <c r="A205" s="203" t="s">
        <v>27</v>
      </c>
      <c r="B205" s="198" t="s">
        <v>0</v>
      </c>
      <c r="C205" s="198" t="s">
        <v>1</v>
      </c>
      <c r="D205" s="198" t="s">
        <v>2</v>
      </c>
      <c r="E205" s="198" t="s">
        <v>3</v>
      </c>
      <c r="F205" s="198" t="s">
        <v>288</v>
      </c>
      <c r="G205" s="198"/>
      <c r="H205" s="198"/>
      <c r="I205" s="198"/>
      <c r="J205" s="198"/>
      <c r="K205" s="198"/>
      <c r="L205" s="198"/>
      <c r="M205" s="198"/>
      <c r="N205" s="198"/>
      <c r="O205" s="11"/>
      <c r="P205" s="11"/>
      <c r="Q205" s="11"/>
      <c r="R205" s="6"/>
      <c r="S205" s="6"/>
      <c r="T205" s="6"/>
      <c r="U205" s="6"/>
    </row>
    <row r="206" spans="1:22" ht="18.75" customHeight="1" x14ac:dyDescent="0.25">
      <c r="A206" s="205"/>
      <c r="B206" s="198"/>
      <c r="C206" s="198"/>
      <c r="D206" s="198"/>
      <c r="E206" s="198"/>
      <c r="F206" s="158">
        <v>2020</v>
      </c>
      <c r="G206" s="158">
        <v>2021</v>
      </c>
      <c r="H206" s="158">
        <v>2022</v>
      </c>
      <c r="I206" s="158">
        <v>2023</v>
      </c>
      <c r="J206" s="238">
        <v>2024</v>
      </c>
      <c r="K206" s="238"/>
      <c r="L206" s="116">
        <v>2025</v>
      </c>
      <c r="M206" s="158">
        <v>2026</v>
      </c>
      <c r="N206" s="158">
        <v>2027</v>
      </c>
      <c r="O206" s="6"/>
      <c r="P206" s="6"/>
      <c r="Q206" s="6"/>
      <c r="R206" s="6"/>
      <c r="S206" s="6"/>
      <c r="T206" s="6"/>
      <c r="U206" s="6"/>
    </row>
    <row r="207" spans="1:22" ht="42.75" customHeight="1" x14ac:dyDescent="0.25">
      <c r="A207" s="215">
        <v>4</v>
      </c>
      <c r="B207" s="203" t="s">
        <v>98</v>
      </c>
      <c r="C207" s="204" t="s">
        <v>277</v>
      </c>
      <c r="D207" s="204" t="s">
        <v>326</v>
      </c>
      <c r="E207" s="86"/>
      <c r="F207" s="161" t="s">
        <v>162</v>
      </c>
      <c r="G207" s="161" t="s">
        <v>162</v>
      </c>
      <c r="H207" s="161" t="s">
        <v>162</v>
      </c>
      <c r="I207" s="161" t="s">
        <v>162</v>
      </c>
      <c r="J207" s="131" t="s">
        <v>202</v>
      </c>
      <c r="K207" s="161" t="s">
        <v>6</v>
      </c>
      <c r="L207" s="132" t="s">
        <v>202</v>
      </c>
      <c r="M207" s="161" t="s">
        <v>202</v>
      </c>
      <c r="N207" s="158" t="s">
        <v>160</v>
      </c>
      <c r="O207" s="189"/>
      <c r="P207" s="6"/>
      <c r="Q207" s="6"/>
    </row>
    <row r="208" spans="1:22" ht="42.75" customHeight="1" x14ac:dyDescent="0.25">
      <c r="A208" s="217"/>
      <c r="B208" s="204"/>
      <c r="C208" s="204"/>
      <c r="D208" s="204"/>
      <c r="E208" s="168" t="s">
        <v>159</v>
      </c>
      <c r="F208" s="42">
        <f>F209+F210+F211</f>
        <v>4954.2400000000007</v>
      </c>
      <c r="G208" s="42">
        <f t="shared" ref="G208:N208" si="25">G209+G210+G211</f>
        <v>6136.29</v>
      </c>
      <c r="H208" s="42">
        <f t="shared" si="25"/>
        <v>9985.18</v>
      </c>
      <c r="I208" s="42">
        <f t="shared" si="25"/>
        <v>10073.61</v>
      </c>
      <c r="J208" s="43">
        <f t="shared" si="25"/>
        <v>11910.66</v>
      </c>
      <c r="K208" s="43">
        <f t="shared" si="25"/>
        <v>11539.869999999999</v>
      </c>
      <c r="L208" s="110">
        <f t="shared" si="25"/>
        <v>14992.97</v>
      </c>
      <c r="M208" s="42">
        <f t="shared" si="25"/>
        <v>14241.300000000001</v>
      </c>
      <c r="N208" s="42">
        <f t="shared" si="25"/>
        <v>13379.18</v>
      </c>
      <c r="O208" s="6"/>
      <c r="P208" s="6"/>
      <c r="Q208" s="6"/>
    </row>
    <row r="209" spans="1:17" ht="42.75" customHeight="1" x14ac:dyDescent="0.25">
      <c r="A209" s="217"/>
      <c r="B209" s="204"/>
      <c r="C209" s="204"/>
      <c r="D209" s="204"/>
      <c r="E209" s="168" t="s">
        <v>10</v>
      </c>
      <c r="F209" s="42">
        <f>F235</f>
        <v>964.93</v>
      </c>
      <c r="G209" s="42">
        <f t="shared" ref="G209:N211" si="26">G235</f>
        <v>2045.66</v>
      </c>
      <c r="H209" s="42">
        <f t="shared" si="26"/>
        <v>4360.4399999999996</v>
      </c>
      <c r="I209" s="42">
        <f t="shared" si="26"/>
        <v>4071.26</v>
      </c>
      <c r="J209" s="43">
        <f t="shared" si="26"/>
        <v>5235.93</v>
      </c>
      <c r="K209" s="43">
        <f t="shared" si="26"/>
        <v>5225.88</v>
      </c>
      <c r="L209" s="110">
        <f t="shared" si="26"/>
        <v>2940.0099999999998</v>
      </c>
      <c r="M209" s="42">
        <f t="shared" si="26"/>
        <v>2727.6</v>
      </c>
      <c r="N209" s="42">
        <f t="shared" si="26"/>
        <v>2727.6</v>
      </c>
      <c r="O209" s="6"/>
      <c r="P209" s="6"/>
      <c r="Q209" s="6"/>
    </row>
    <row r="210" spans="1:17" ht="42.75" customHeight="1" x14ac:dyDescent="0.25">
      <c r="A210" s="217"/>
      <c r="B210" s="204"/>
      <c r="C210" s="204"/>
      <c r="D210" s="204"/>
      <c r="E210" s="168" t="s">
        <v>11</v>
      </c>
      <c r="F210" s="42">
        <f>F236</f>
        <v>3989.3100000000004</v>
      </c>
      <c r="G210" s="42">
        <f t="shared" si="26"/>
        <v>4090.63</v>
      </c>
      <c r="H210" s="42">
        <f t="shared" si="26"/>
        <v>5624.74</v>
      </c>
      <c r="I210" s="42">
        <f t="shared" si="26"/>
        <v>6002.35</v>
      </c>
      <c r="J210" s="43">
        <f t="shared" si="26"/>
        <v>6674.73</v>
      </c>
      <c r="K210" s="43">
        <f t="shared" si="26"/>
        <v>6313.99</v>
      </c>
      <c r="L210" s="110">
        <f t="shared" si="26"/>
        <v>12052.96</v>
      </c>
      <c r="M210" s="42">
        <f t="shared" si="26"/>
        <v>11513.7</v>
      </c>
      <c r="N210" s="42">
        <f t="shared" si="26"/>
        <v>10651.58</v>
      </c>
      <c r="O210" s="6"/>
      <c r="P210" s="6"/>
      <c r="Q210" s="6"/>
    </row>
    <row r="211" spans="1:17" ht="24" customHeight="1" x14ac:dyDescent="0.25">
      <c r="A211" s="216"/>
      <c r="B211" s="205"/>
      <c r="C211" s="204"/>
      <c r="D211" s="204"/>
      <c r="E211" s="168" t="s">
        <v>262</v>
      </c>
      <c r="F211" s="42">
        <f>F237</f>
        <v>0</v>
      </c>
      <c r="G211" s="42">
        <f t="shared" si="26"/>
        <v>0</v>
      </c>
      <c r="H211" s="42">
        <f t="shared" si="26"/>
        <v>0</v>
      </c>
      <c r="I211" s="42">
        <f t="shared" si="26"/>
        <v>0</v>
      </c>
      <c r="J211" s="43">
        <f t="shared" si="26"/>
        <v>0</v>
      </c>
      <c r="K211" s="43">
        <f t="shared" si="26"/>
        <v>0</v>
      </c>
      <c r="L211" s="110">
        <f t="shared" si="26"/>
        <v>0</v>
      </c>
      <c r="M211" s="42">
        <f t="shared" si="26"/>
        <v>0</v>
      </c>
      <c r="N211" s="42">
        <v>0</v>
      </c>
      <c r="O211" s="6"/>
      <c r="P211" s="6"/>
      <c r="Q211" s="6"/>
    </row>
    <row r="212" spans="1:17" ht="52.5" customHeight="1" x14ac:dyDescent="0.25">
      <c r="A212" s="60"/>
      <c r="B212" s="168" t="s">
        <v>99</v>
      </c>
      <c r="C212" s="204"/>
      <c r="D212" s="204"/>
      <c r="E212" s="168" t="s">
        <v>203</v>
      </c>
      <c r="F212" s="77">
        <f>F213+F220+F226+F227+F228+F229+F230</f>
        <v>4954.24</v>
      </c>
      <c r="G212" s="77">
        <f t="shared" ref="G212:N212" si="27">G213+G220+G226+G227+G228+G229+G230</f>
        <v>6136.29</v>
      </c>
      <c r="H212" s="77">
        <f t="shared" si="27"/>
        <v>9985.1799999999985</v>
      </c>
      <c r="I212" s="77">
        <f t="shared" si="27"/>
        <v>10073.61</v>
      </c>
      <c r="J212" s="78">
        <f t="shared" si="27"/>
        <v>11910.660000000002</v>
      </c>
      <c r="K212" s="78">
        <f t="shared" si="27"/>
        <v>11539.87</v>
      </c>
      <c r="L212" s="118">
        <f t="shared" si="27"/>
        <v>14992.969999999998</v>
      </c>
      <c r="M212" s="77">
        <f t="shared" si="27"/>
        <v>14241.3</v>
      </c>
      <c r="N212" s="77">
        <f t="shared" si="27"/>
        <v>13379.18</v>
      </c>
      <c r="O212" s="6"/>
      <c r="P212" s="6"/>
      <c r="Q212" s="6"/>
    </row>
    <row r="213" spans="1:17" ht="86.25" customHeight="1" x14ac:dyDescent="0.25">
      <c r="A213" s="60" t="s">
        <v>204</v>
      </c>
      <c r="B213" s="168" t="s">
        <v>31</v>
      </c>
      <c r="C213" s="198" t="s">
        <v>277</v>
      </c>
      <c r="D213" s="198" t="s">
        <v>326</v>
      </c>
      <c r="E213" s="168"/>
      <c r="F213" s="77">
        <f>F214+F215+F216+F217+F218+F231+F232</f>
        <v>3488.96</v>
      </c>
      <c r="G213" s="77">
        <f>G214+G215+G216+G217+G218+G231+G232</f>
        <v>3942.61</v>
      </c>
      <c r="H213" s="77">
        <f>H214+H215+H216+H217+H218+H231+H232</f>
        <v>4835.38</v>
      </c>
      <c r="I213" s="77">
        <f t="shared" ref="I213:N213" si="28">I214+I215+I216+I217+I218+I231+I232+I219</f>
        <v>5332.88</v>
      </c>
      <c r="J213" s="77">
        <f t="shared" si="28"/>
        <v>6117.6</v>
      </c>
      <c r="K213" s="77">
        <f t="shared" si="28"/>
        <v>6094.9500000000007</v>
      </c>
      <c r="L213" s="118">
        <f t="shared" si="28"/>
        <v>6497.12</v>
      </c>
      <c r="M213" s="77">
        <f t="shared" si="28"/>
        <v>6497.12</v>
      </c>
      <c r="N213" s="77">
        <f t="shared" si="28"/>
        <v>6497.12</v>
      </c>
      <c r="O213" s="6"/>
      <c r="P213" s="6"/>
      <c r="Q213" s="6"/>
    </row>
    <row r="214" spans="1:17" ht="30.75" customHeight="1" x14ac:dyDescent="0.25">
      <c r="A214" s="215" t="s">
        <v>205</v>
      </c>
      <c r="B214" s="203" t="s">
        <v>34</v>
      </c>
      <c r="C214" s="198"/>
      <c r="D214" s="198"/>
      <c r="E214" s="168" t="s">
        <v>10</v>
      </c>
      <c r="F214" s="77">
        <v>837</v>
      </c>
      <c r="G214" s="77">
        <v>970.85</v>
      </c>
      <c r="H214" s="77">
        <v>1353.9</v>
      </c>
      <c r="I214" s="77">
        <v>0</v>
      </c>
      <c r="J214" s="78">
        <v>0</v>
      </c>
      <c r="K214" s="78"/>
      <c r="L214" s="118">
        <v>0</v>
      </c>
      <c r="M214" s="77">
        <v>0</v>
      </c>
      <c r="N214" s="77"/>
      <c r="O214" s="6"/>
      <c r="P214" s="6"/>
      <c r="Q214" s="6"/>
    </row>
    <row r="215" spans="1:17" ht="28.5" customHeight="1" x14ac:dyDescent="0.25">
      <c r="A215" s="216"/>
      <c r="B215" s="205"/>
      <c r="C215" s="198"/>
      <c r="D215" s="158" t="s">
        <v>328</v>
      </c>
      <c r="E215" s="168" t="s">
        <v>11</v>
      </c>
      <c r="F215" s="77">
        <v>0</v>
      </c>
      <c r="G215" s="77">
        <v>30.13</v>
      </c>
      <c r="H215" s="77">
        <v>41.88</v>
      </c>
      <c r="I215" s="77">
        <v>0</v>
      </c>
      <c r="J215" s="78">
        <v>0</v>
      </c>
      <c r="K215" s="78"/>
      <c r="L215" s="118">
        <v>0</v>
      </c>
      <c r="M215" s="77">
        <v>0</v>
      </c>
      <c r="N215" s="77"/>
      <c r="O215" s="6"/>
      <c r="P215" s="6"/>
      <c r="Q215" s="6"/>
    </row>
    <row r="216" spans="1:17" ht="33.75" customHeight="1" x14ac:dyDescent="0.25">
      <c r="A216" s="215" t="s">
        <v>206</v>
      </c>
      <c r="B216" s="203" t="s">
        <v>12</v>
      </c>
      <c r="C216" s="198"/>
      <c r="D216" s="198">
        <v>2022</v>
      </c>
      <c r="E216" s="168" t="s">
        <v>10</v>
      </c>
      <c r="F216" s="77">
        <v>0</v>
      </c>
      <c r="G216" s="77">
        <v>0</v>
      </c>
      <c r="H216" s="77">
        <v>14.71</v>
      </c>
      <c r="I216" s="77">
        <v>0</v>
      </c>
      <c r="J216" s="78">
        <v>0</v>
      </c>
      <c r="K216" s="78"/>
      <c r="L216" s="118">
        <v>0</v>
      </c>
      <c r="M216" s="77">
        <v>0</v>
      </c>
      <c r="N216" s="77"/>
      <c r="O216" s="6"/>
      <c r="P216" s="6"/>
      <c r="Q216" s="6"/>
    </row>
    <row r="217" spans="1:17" ht="21" customHeight="1" x14ac:dyDescent="0.25">
      <c r="A217" s="216"/>
      <c r="B217" s="205"/>
      <c r="C217" s="198"/>
      <c r="D217" s="198"/>
      <c r="E217" s="168" t="s">
        <v>11</v>
      </c>
      <c r="F217" s="77">
        <v>0</v>
      </c>
      <c r="G217" s="77">
        <v>0</v>
      </c>
      <c r="H217" s="77">
        <v>0.22</v>
      </c>
      <c r="I217" s="77">
        <v>0</v>
      </c>
      <c r="J217" s="78">
        <v>0</v>
      </c>
      <c r="K217" s="78"/>
      <c r="L217" s="118">
        <v>0</v>
      </c>
      <c r="M217" s="77">
        <v>0</v>
      </c>
      <c r="N217" s="77"/>
      <c r="O217" s="6"/>
      <c r="P217" s="6"/>
      <c r="Q217" s="6"/>
    </row>
    <row r="218" spans="1:17" ht="24" customHeight="1" x14ac:dyDescent="0.25">
      <c r="A218" s="215" t="s">
        <v>207</v>
      </c>
      <c r="B218" s="203" t="s">
        <v>289</v>
      </c>
      <c r="C218" s="198"/>
      <c r="D218" s="198" t="s">
        <v>326</v>
      </c>
      <c r="E218" s="79" t="s">
        <v>11</v>
      </c>
      <c r="F218" s="77">
        <v>2646.36</v>
      </c>
      <c r="G218" s="77">
        <v>2941.63</v>
      </c>
      <c r="H218" s="77">
        <v>3424.67</v>
      </c>
      <c r="I218" s="77">
        <v>3539.58</v>
      </c>
      <c r="J218" s="78">
        <v>3578.07</v>
      </c>
      <c r="K218" s="78">
        <v>3555.42</v>
      </c>
      <c r="L218" s="118">
        <v>6497.12</v>
      </c>
      <c r="M218" s="118">
        <v>6497.12</v>
      </c>
      <c r="N218" s="118">
        <v>6497.12</v>
      </c>
      <c r="O218" s="6"/>
      <c r="P218" s="6"/>
      <c r="Q218" s="6"/>
    </row>
    <row r="219" spans="1:17" ht="20.25" customHeight="1" x14ac:dyDescent="0.25">
      <c r="A219" s="216"/>
      <c r="B219" s="205"/>
      <c r="C219" s="158"/>
      <c r="D219" s="198"/>
      <c r="E219" s="79" t="s">
        <v>10</v>
      </c>
      <c r="F219" s="77"/>
      <c r="G219" s="77"/>
      <c r="H219" s="77"/>
      <c r="I219" s="77">
        <v>1793.3</v>
      </c>
      <c r="J219" s="78">
        <v>2539.5300000000002</v>
      </c>
      <c r="K219" s="78">
        <v>2539.5300000000002</v>
      </c>
      <c r="L219" s="118"/>
      <c r="M219" s="77"/>
      <c r="N219" s="77"/>
      <c r="O219" s="6"/>
      <c r="P219" s="6"/>
      <c r="Q219" s="6"/>
    </row>
    <row r="220" spans="1:17" ht="50.25" customHeight="1" x14ac:dyDescent="0.25">
      <c r="A220" s="63" t="s">
        <v>208</v>
      </c>
      <c r="B220" s="40" t="s">
        <v>14</v>
      </c>
      <c r="C220" s="198" t="s">
        <v>277</v>
      </c>
      <c r="D220" s="198"/>
      <c r="E220" s="168" t="s">
        <v>11</v>
      </c>
      <c r="F220" s="80">
        <f>F221+F222+F223+F224+F225</f>
        <v>200.54</v>
      </c>
      <c r="G220" s="80">
        <f t="shared" ref="G220:N220" si="29">G221+G222+G223+G224+G225</f>
        <v>299.8</v>
      </c>
      <c r="H220" s="80">
        <f t="shared" si="29"/>
        <v>0</v>
      </c>
      <c r="I220" s="80">
        <f t="shared" si="29"/>
        <v>9.39</v>
      </c>
      <c r="J220" s="81">
        <f t="shared" si="29"/>
        <v>54.56</v>
      </c>
      <c r="K220" s="81">
        <f t="shared" si="29"/>
        <v>13.54</v>
      </c>
      <c r="L220" s="119">
        <f t="shared" si="29"/>
        <v>1901.38</v>
      </c>
      <c r="M220" s="80">
        <f t="shared" si="29"/>
        <v>1362.12</v>
      </c>
      <c r="N220" s="80">
        <f t="shared" si="29"/>
        <v>500</v>
      </c>
      <c r="O220" s="6"/>
      <c r="P220" s="6"/>
      <c r="Q220" s="6"/>
    </row>
    <row r="221" spans="1:17" ht="22.5" customHeight="1" x14ac:dyDescent="0.25">
      <c r="A221" s="60" t="s">
        <v>209</v>
      </c>
      <c r="B221" s="168" t="s">
        <v>17</v>
      </c>
      <c r="C221" s="198"/>
      <c r="D221" s="198"/>
      <c r="E221" s="168" t="s">
        <v>11</v>
      </c>
      <c r="F221" s="77">
        <v>65</v>
      </c>
      <c r="G221" s="77">
        <v>248.3</v>
      </c>
      <c r="H221" s="77">
        <v>0</v>
      </c>
      <c r="I221" s="77">
        <v>0</v>
      </c>
      <c r="J221" s="78">
        <v>0</v>
      </c>
      <c r="K221" s="78">
        <v>0</v>
      </c>
      <c r="L221" s="118">
        <v>1827.9</v>
      </c>
      <c r="M221" s="77">
        <v>1362.12</v>
      </c>
      <c r="N221" s="77">
        <v>420</v>
      </c>
      <c r="O221" s="6"/>
      <c r="P221" s="6"/>
      <c r="Q221" s="6"/>
    </row>
    <row r="222" spans="1:17" ht="35.25" customHeight="1" x14ac:dyDescent="0.25">
      <c r="A222" s="60" t="s">
        <v>210</v>
      </c>
      <c r="B222" s="168" t="s">
        <v>42</v>
      </c>
      <c r="C222" s="198"/>
      <c r="D222" s="198"/>
      <c r="E222" s="168" t="s">
        <v>11</v>
      </c>
      <c r="F222" s="77">
        <v>6.61</v>
      </c>
      <c r="G222" s="77">
        <v>51.5</v>
      </c>
      <c r="H222" s="77">
        <v>0</v>
      </c>
      <c r="I222" s="77">
        <v>9.39</v>
      </c>
      <c r="J222" s="78">
        <v>54.56</v>
      </c>
      <c r="K222" s="78">
        <v>13.54</v>
      </c>
      <c r="L222" s="118">
        <v>73.48</v>
      </c>
      <c r="M222" s="77">
        <v>0</v>
      </c>
      <c r="N222" s="77">
        <v>80</v>
      </c>
      <c r="O222" s="6"/>
      <c r="P222" s="6"/>
      <c r="Q222" s="6"/>
    </row>
    <row r="223" spans="1:17" ht="39" customHeight="1" x14ac:dyDescent="0.25">
      <c r="A223" s="215" t="s">
        <v>211</v>
      </c>
      <c r="B223" s="203" t="s">
        <v>19</v>
      </c>
      <c r="C223" s="198"/>
      <c r="D223" s="198">
        <v>2020</v>
      </c>
      <c r="E223" s="79" t="s">
        <v>10</v>
      </c>
      <c r="F223" s="77">
        <v>122.49</v>
      </c>
      <c r="G223" s="77"/>
      <c r="H223" s="77"/>
      <c r="I223" s="77"/>
      <c r="J223" s="78"/>
      <c r="K223" s="78"/>
      <c r="L223" s="118"/>
      <c r="M223" s="77"/>
      <c r="N223" s="77"/>
      <c r="O223" s="6"/>
      <c r="P223" s="6"/>
      <c r="Q223" s="6"/>
    </row>
    <row r="224" spans="1:17" ht="23.25" customHeight="1" x14ac:dyDescent="0.25">
      <c r="A224" s="216"/>
      <c r="B224" s="205"/>
      <c r="C224" s="198"/>
      <c r="D224" s="198"/>
      <c r="E224" s="79" t="s">
        <v>11</v>
      </c>
      <c r="F224" s="77">
        <v>6.44</v>
      </c>
      <c r="G224" s="77"/>
      <c r="H224" s="77"/>
      <c r="I224" s="77"/>
      <c r="J224" s="78"/>
      <c r="K224" s="78"/>
      <c r="L224" s="118"/>
      <c r="M224" s="77"/>
      <c r="N224" s="77"/>
      <c r="O224" s="6"/>
      <c r="P224" s="6"/>
      <c r="Q224" s="6"/>
    </row>
    <row r="225" spans="1:21" ht="25.5" x14ac:dyDescent="0.25">
      <c r="A225" s="60" t="s">
        <v>212</v>
      </c>
      <c r="B225" s="168" t="s">
        <v>100</v>
      </c>
      <c r="C225" s="198"/>
      <c r="D225" s="158">
        <v>2019</v>
      </c>
      <c r="E225" s="158"/>
      <c r="F225" s="77"/>
      <c r="G225" s="77"/>
      <c r="H225" s="77"/>
      <c r="I225" s="77"/>
      <c r="J225" s="78"/>
      <c r="K225" s="78"/>
      <c r="L225" s="118"/>
      <c r="M225" s="77"/>
      <c r="N225" s="77"/>
      <c r="O225" s="6"/>
      <c r="P225" s="6"/>
      <c r="Q225" s="6"/>
    </row>
    <row r="226" spans="1:21" ht="114.75" customHeight="1" x14ac:dyDescent="0.25">
      <c r="A226" s="60" t="s">
        <v>213</v>
      </c>
      <c r="B226" s="168" t="s">
        <v>101</v>
      </c>
      <c r="C226" s="198"/>
      <c r="D226" s="198" t="s">
        <v>328</v>
      </c>
      <c r="E226" s="168" t="s">
        <v>10</v>
      </c>
      <c r="F226" s="77"/>
      <c r="G226" s="77">
        <v>998.6</v>
      </c>
      <c r="H226" s="77">
        <v>1487.24</v>
      </c>
      <c r="I226" s="77">
        <v>1402</v>
      </c>
      <c r="J226" s="78">
        <v>1552.4</v>
      </c>
      <c r="K226" s="78">
        <v>1442.35</v>
      </c>
      <c r="L226" s="118">
        <v>1618.8</v>
      </c>
      <c r="M226" s="118">
        <v>1618.8</v>
      </c>
      <c r="N226" s="118">
        <v>1618.8</v>
      </c>
      <c r="O226" s="190"/>
      <c r="P226" s="6"/>
      <c r="Q226" s="6"/>
    </row>
    <row r="227" spans="1:21" ht="72" customHeight="1" x14ac:dyDescent="0.25">
      <c r="A227" s="60" t="s">
        <v>214</v>
      </c>
      <c r="B227" s="168" t="s">
        <v>102</v>
      </c>
      <c r="C227" s="198"/>
      <c r="D227" s="198"/>
      <c r="E227" s="168" t="s">
        <v>10</v>
      </c>
      <c r="F227" s="77"/>
      <c r="G227" s="77">
        <v>58.51</v>
      </c>
      <c r="H227" s="77">
        <v>1482.36</v>
      </c>
      <c r="I227" s="77">
        <v>863.02</v>
      </c>
      <c r="J227" s="78">
        <v>1125.5999999999999</v>
      </c>
      <c r="K227" s="78">
        <v>1225.5999999999999</v>
      </c>
      <c r="L227" s="118">
        <v>1302.81</v>
      </c>
      <c r="M227" s="118">
        <v>1092.4000000000001</v>
      </c>
      <c r="N227" s="118">
        <v>1092.4000000000001</v>
      </c>
      <c r="O227" s="190"/>
      <c r="P227" s="6"/>
      <c r="Q227" s="6"/>
    </row>
    <row r="228" spans="1:21" ht="60" customHeight="1" x14ac:dyDescent="0.25">
      <c r="A228" s="60" t="s">
        <v>215</v>
      </c>
      <c r="B228" s="168" t="s">
        <v>103</v>
      </c>
      <c r="C228" s="198" t="s">
        <v>277</v>
      </c>
      <c r="D228" s="198"/>
      <c r="E228" s="168" t="s">
        <v>10</v>
      </c>
      <c r="F228" s="77"/>
      <c r="G228" s="77">
        <v>17.7</v>
      </c>
      <c r="H228" s="77">
        <v>22.23</v>
      </c>
      <c r="I228" s="77">
        <v>12.94</v>
      </c>
      <c r="J228" s="78">
        <v>18.399999999999999</v>
      </c>
      <c r="K228" s="78">
        <v>18.399999999999999</v>
      </c>
      <c r="L228" s="118">
        <v>18.399999999999999</v>
      </c>
      <c r="M228" s="118">
        <v>16.399999999999999</v>
      </c>
      <c r="N228" s="118">
        <v>16.399999999999999</v>
      </c>
      <c r="O228" s="190"/>
      <c r="P228" s="6"/>
      <c r="Q228" s="6"/>
    </row>
    <row r="229" spans="1:21" ht="65.25" customHeight="1" x14ac:dyDescent="0.25">
      <c r="A229" s="60" t="s">
        <v>216</v>
      </c>
      <c r="B229" s="168" t="s">
        <v>104</v>
      </c>
      <c r="C229" s="198"/>
      <c r="D229" s="158" t="s">
        <v>326</v>
      </c>
      <c r="E229" s="168" t="s">
        <v>11</v>
      </c>
      <c r="F229" s="77">
        <v>1264.74</v>
      </c>
      <c r="G229" s="77">
        <v>819.07</v>
      </c>
      <c r="H229" s="77">
        <v>2157.9699999999998</v>
      </c>
      <c r="I229" s="77">
        <v>2453.38</v>
      </c>
      <c r="J229" s="78">
        <v>2942.1</v>
      </c>
      <c r="K229" s="78">
        <v>2745.03</v>
      </c>
      <c r="L229" s="118">
        <v>3654.46</v>
      </c>
      <c r="M229" s="118">
        <v>3654.46</v>
      </c>
      <c r="N229" s="118">
        <v>3654.46</v>
      </c>
      <c r="O229" s="191"/>
      <c r="P229" s="6"/>
      <c r="Q229" s="6"/>
    </row>
    <row r="230" spans="1:21" ht="48.75" customHeight="1" x14ac:dyDescent="0.25">
      <c r="A230" s="60" t="s">
        <v>217</v>
      </c>
      <c r="B230" s="168" t="s">
        <v>105</v>
      </c>
      <c r="C230" s="198"/>
      <c r="D230" s="158" t="s">
        <v>329</v>
      </c>
      <c r="E230" s="168" t="s">
        <v>11</v>
      </c>
      <c r="F230" s="77"/>
      <c r="G230" s="77">
        <v>0</v>
      </c>
      <c r="H230" s="77"/>
      <c r="I230" s="77">
        <v>0</v>
      </c>
      <c r="J230" s="78">
        <v>100</v>
      </c>
      <c r="K230" s="78">
        <v>0</v>
      </c>
      <c r="L230" s="118">
        <v>0</v>
      </c>
      <c r="M230" s="77">
        <v>0</v>
      </c>
      <c r="N230" s="77"/>
      <c r="O230" s="6"/>
      <c r="P230" s="6"/>
      <c r="Q230" s="6"/>
    </row>
    <row r="231" spans="1:21" ht="30" customHeight="1" x14ac:dyDescent="0.25">
      <c r="A231" s="249" t="s">
        <v>218</v>
      </c>
      <c r="B231" s="230" t="s">
        <v>12</v>
      </c>
      <c r="C231" s="198"/>
      <c r="D231" s="198">
        <v>2020</v>
      </c>
      <c r="E231" s="168" t="s">
        <v>10</v>
      </c>
      <c r="F231" s="77">
        <v>5.44</v>
      </c>
      <c r="G231" s="77"/>
      <c r="H231" s="77"/>
      <c r="I231" s="77"/>
      <c r="J231" s="78"/>
      <c r="K231" s="78"/>
      <c r="L231" s="118"/>
      <c r="M231" s="77"/>
      <c r="N231" s="77"/>
      <c r="O231" s="6"/>
      <c r="P231" s="6"/>
      <c r="Q231" s="6"/>
    </row>
    <row r="232" spans="1:21" ht="24" customHeight="1" x14ac:dyDescent="0.25">
      <c r="A232" s="250"/>
      <c r="B232" s="231"/>
      <c r="C232" s="198"/>
      <c r="D232" s="198"/>
      <c r="E232" s="168" t="s">
        <v>11</v>
      </c>
      <c r="F232" s="77">
        <v>0.16</v>
      </c>
      <c r="G232" s="77"/>
      <c r="H232" s="77"/>
      <c r="I232" s="77"/>
      <c r="J232" s="78"/>
      <c r="K232" s="78"/>
      <c r="L232" s="118"/>
      <c r="M232" s="77"/>
      <c r="N232" s="77"/>
      <c r="O232" s="6"/>
      <c r="P232" s="6"/>
      <c r="Q232" s="6"/>
    </row>
    <row r="233" spans="1:21" x14ac:dyDescent="0.25">
      <c r="A233" s="60"/>
      <c r="B233" s="242" t="s">
        <v>97</v>
      </c>
      <c r="C233" s="243"/>
      <c r="D233" s="244"/>
      <c r="E233" s="158"/>
      <c r="F233" s="42">
        <f>F234+F235+F236+F237</f>
        <v>4954.2400000000007</v>
      </c>
      <c r="G233" s="42">
        <f t="shared" ref="G233:N233" si="30">G234+G235+G236+G237</f>
        <v>6136.29</v>
      </c>
      <c r="H233" s="42">
        <f t="shared" si="30"/>
        <v>9985.18</v>
      </c>
      <c r="I233" s="42">
        <f t="shared" si="30"/>
        <v>10073.61</v>
      </c>
      <c r="J233" s="43">
        <f t="shared" si="30"/>
        <v>11910.66</v>
      </c>
      <c r="K233" s="43">
        <f t="shared" si="30"/>
        <v>11539.869999999999</v>
      </c>
      <c r="L233" s="110">
        <f t="shared" si="30"/>
        <v>14992.97</v>
      </c>
      <c r="M233" s="42">
        <f t="shared" si="30"/>
        <v>14241.300000000001</v>
      </c>
      <c r="N233" s="42">
        <f t="shared" si="30"/>
        <v>13379.18</v>
      </c>
      <c r="O233" s="6"/>
      <c r="P233" s="6"/>
      <c r="Q233" s="6"/>
    </row>
    <row r="234" spans="1:21" x14ac:dyDescent="0.25">
      <c r="A234" s="60"/>
      <c r="B234" s="242" t="s">
        <v>24</v>
      </c>
      <c r="C234" s="243"/>
      <c r="D234" s="244"/>
      <c r="E234" s="158"/>
      <c r="F234" s="42">
        <v>0</v>
      </c>
      <c r="G234" s="42">
        <v>0</v>
      </c>
      <c r="H234" s="42">
        <v>0</v>
      </c>
      <c r="I234" s="42">
        <v>0</v>
      </c>
      <c r="J234" s="43">
        <v>0</v>
      </c>
      <c r="K234" s="43">
        <v>0</v>
      </c>
      <c r="L234" s="110">
        <v>0</v>
      </c>
      <c r="M234" s="42">
        <v>0</v>
      </c>
      <c r="N234" s="42">
        <v>0</v>
      </c>
      <c r="O234" s="6"/>
      <c r="P234" s="6"/>
      <c r="Q234" s="6"/>
    </row>
    <row r="235" spans="1:21" x14ac:dyDescent="0.25">
      <c r="A235" s="60"/>
      <c r="B235" s="242" t="s">
        <v>25</v>
      </c>
      <c r="C235" s="243"/>
      <c r="D235" s="244"/>
      <c r="E235" s="168"/>
      <c r="F235" s="42">
        <f>F231+F227+F226+F223+F214+F228+F216</f>
        <v>964.93</v>
      </c>
      <c r="G235" s="42">
        <f>G231+G227+G226+G223+G214+G228+G216</f>
        <v>2045.66</v>
      </c>
      <c r="H235" s="42">
        <f>H231+H227+H226+H223+H214+H228+H216</f>
        <v>4360.4399999999996</v>
      </c>
      <c r="I235" s="42">
        <f t="shared" ref="I235:N235" si="31">I231+I227+I226+I223+I214+I228+I216+I219</f>
        <v>4071.26</v>
      </c>
      <c r="J235" s="42">
        <f t="shared" si="31"/>
        <v>5235.93</v>
      </c>
      <c r="K235" s="42">
        <f t="shared" si="31"/>
        <v>5225.88</v>
      </c>
      <c r="L235" s="110">
        <f t="shared" si="31"/>
        <v>2940.0099999999998</v>
      </c>
      <c r="M235" s="42">
        <f t="shared" si="31"/>
        <v>2727.6</v>
      </c>
      <c r="N235" s="42">
        <f t="shared" si="31"/>
        <v>2727.6</v>
      </c>
      <c r="O235" s="6"/>
      <c r="P235" s="6"/>
      <c r="Q235" s="6"/>
    </row>
    <row r="236" spans="1:21" x14ac:dyDescent="0.25">
      <c r="A236" s="60"/>
      <c r="B236" s="242" t="s">
        <v>92</v>
      </c>
      <c r="C236" s="243"/>
      <c r="D236" s="244"/>
      <c r="E236" s="168"/>
      <c r="F236" s="42">
        <f t="shared" ref="F236:N236" si="32">F232+F230+F229+F225+F224+F222+F221+F218+F217+F215</f>
        <v>3989.3100000000004</v>
      </c>
      <c r="G236" s="42">
        <f t="shared" si="32"/>
        <v>4090.63</v>
      </c>
      <c r="H236" s="42">
        <f t="shared" si="32"/>
        <v>5624.74</v>
      </c>
      <c r="I236" s="42">
        <f t="shared" si="32"/>
        <v>6002.35</v>
      </c>
      <c r="J236" s="42">
        <f t="shared" si="32"/>
        <v>6674.73</v>
      </c>
      <c r="K236" s="42">
        <f t="shared" si="32"/>
        <v>6313.99</v>
      </c>
      <c r="L236" s="110">
        <f t="shared" si="32"/>
        <v>12052.96</v>
      </c>
      <c r="M236" s="42">
        <f t="shared" si="32"/>
        <v>11513.7</v>
      </c>
      <c r="N236" s="42">
        <f t="shared" si="32"/>
        <v>10651.58</v>
      </c>
      <c r="O236" s="6"/>
      <c r="P236" s="6"/>
      <c r="Q236" s="6"/>
    </row>
    <row r="237" spans="1:21" x14ac:dyDescent="0.25">
      <c r="A237" s="60"/>
      <c r="B237" s="257" t="s">
        <v>161</v>
      </c>
      <c r="C237" s="258"/>
      <c r="D237" s="259"/>
      <c r="E237" s="168"/>
      <c r="F237" s="42">
        <v>0</v>
      </c>
      <c r="G237" s="42">
        <v>0</v>
      </c>
      <c r="H237" s="42">
        <v>0</v>
      </c>
      <c r="I237" s="42">
        <v>0</v>
      </c>
      <c r="J237" s="43">
        <v>0</v>
      </c>
      <c r="K237" s="43">
        <v>0</v>
      </c>
      <c r="L237" s="110">
        <v>0</v>
      </c>
      <c r="M237" s="42">
        <v>0</v>
      </c>
      <c r="N237" s="42">
        <v>0</v>
      </c>
      <c r="O237" s="6"/>
      <c r="P237" s="6"/>
      <c r="Q237" s="6"/>
    </row>
    <row r="238" spans="1:21" x14ac:dyDescent="0.25">
      <c r="A238" s="82"/>
      <c r="B238" s="82"/>
      <c r="C238" s="82"/>
      <c r="D238" s="82"/>
      <c r="E238" s="82"/>
      <c r="F238" s="82"/>
      <c r="G238" s="82"/>
      <c r="H238" s="82"/>
      <c r="I238" s="82"/>
      <c r="J238" s="83"/>
      <c r="K238" s="83"/>
      <c r="L238" s="120"/>
      <c r="M238" s="82"/>
      <c r="N238" s="82"/>
      <c r="O238" s="8"/>
      <c r="P238" s="8"/>
      <c r="Q238" s="8"/>
      <c r="R238" s="8"/>
      <c r="S238" s="2"/>
      <c r="T238" s="2"/>
      <c r="U238" s="2"/>
    </row>
    <row r="239" spans="1:21" x14ac:dyDescent="0.25">
      <c r="A239" s="84"/>
      <c r="B239" s="17"/>
      <c r="C239" s="17"/>
      <c r="D239" s="17"/>
      <c r="E239" s="17"/>
      <c r="F239" s="17"/>
      <c r="G239" s="17"/>
      <c r="H239" s="17"/>
      <c r="I239" s="17"/>
      <c r="J239" s="18"/>
      <c r="K239" s="18"/>
      <c r="L239" s="104"/>
      <c r="M239" s="17"/>
      <c r="N239" s="17"/>
    </row>
    <row r="240" spans="1:21" ht="23.25" customHeight="1" x14ac:dyDescent="0.25">
      <c r="A240" s="168"/>
      <c r="B240" s="260" t="s">
        <v>309</v>
      </c>
      <c r="C240" s="260"/>
      <c r="D240" s="260"/>
      <c r="E240" s="260"/>
      <c r="F240" s="260"/>
      <c r="G240" s="260"/>
      <c r="H240" s="260"/>
      <c r="I240" s="260"/>
      <c r="J240" s="260"/>
      <c r="K240" s="260"/>
      <c r="L240" s="260"/>
      <c r="M240" s="260"/>
      <c r="N240" s="260"/>
      <c r="O240" s="11"/>
      <c r="P240" s="11"/>
      <c r="Q240" s="11"/>
      <c r="R240" s="6"/>
    </row>
    <row r="241" spans="1:18" ht="23.25" customHeight="1" x14ac:dyDescent="0.25">
      <c r="A241" s="90"/>
      <c r="B241" s="157" t="s">
        <v>297</v>
      </c>
      <c r="C241" s="248" t="s">
        <v>307</v>
      </c>
      <c r="D241" s="248"/>
      <c r="E241" s="248"/>
      <c r="F241" s="248"/>
      <c r="G241" s="248"/>
      <c r="H241" s="248"/>
      <c r="I241" s="248"/>
      <c r="J241" s="248"/>
      <c r="K241" s="248"/>
      <c r="L241" s="248"/>
      <c r="M241" s="248"/>
      <c r="N241" s="248"/>
      <c r="O241" s="11"/>
      <c r="P241" s="11"/>
      <c r="Q241" s="11"/>
      <c r="R241" s="6"/>
    </row>
    <row r="242" spans="1:18" ht="23.25" customHeight="1" x14ac:dyDescent="0.25">
      <c r="A242" s="90"/>
      <c r="B242" s="157" t="s">
        <v>299</v>
      </c>
      <c r="C242" s="248" t="s">
        <v>308</v>
      </c>
      <c r="D242" s="248"/>
      <c r="E242" s="248"/>
      <c r="F242" s="248"/>
      <c r="G242" s="248"/>
      <c r="H242" s="248"/>
      <c r="I242" s="248"/>
      <c r="J242" s="248"/>
      <c r="K242" s="248"/>
      <c r="L242" s="248"/>
      <c r="M242" s="248"/>
      <c r="N242" s="248"/>
      <c r="O242" s="11"/>
      <c r="P242" s="11"/>
      <c r="Q242" s="11"/>
      <c r="R242" s="6"/>
    </row>
    <row r="243" spans="1:18" ht="63" customHeight="1" x14ac:dyDescent="0.25">
      <c r="A243" s="203" t="s">
        <v>106</v>
      </c>
      <c r="B243" s="198" t="s">
        <v>0</v>
      </c>
      <c r="C243" s="198" t="s">
        <v>1</v>
      </c>
      <c r="D243" s="198" t="s">
        <v>2</v>
      </c>
      <c r="E243" s="198" t="s">
        <v>3</v>
      </c>
      <c r="F243" s="198" t="s">
        <v>288</v>
      </c>
      <c r="G243" s="198"/>
      <c r="H243" s="198"/>
      <c r="I243" s="198"/>
      <c r="J243" s="198"/>
      <c r="K243" s="198"/>
      <c r="L243" s="198"/>
      <c r="M243" s="198"/>
      <c r="N243" s="198"/>
      <c r="O243" s="4"/>
      <c r="P243" s="4"/>
      <c r="Q243" s="4"/>
      <c r="R243" s="6"/>
    </row>
    <row r="244" spans="1:18" x14ac:dyDescent="0.25">
      <c r="A244" s="205"/>
      <c r="B244" s="198"/>
      <c r="C244" s="198"/>
      <c r="D244" s="198"/>
      <c r="E244" s="198"/>
      <c r="F244" s="158">
        <v>2020</v>
      </c>
      <c r="G244" s="158">
        <v>2021</v>
      </c>
      <c r="H244" s="158">
        <v>2022</v>
      </c>
      <c r="I244" s="158">
        <v>2023</v>
      </c>
      <c r="J244" s="238">
        <v>2024</v>
      </c>
      <c r="K244" s="238"/>
      <c r="L244" s="116">
        <v>2025</v>
      </c>
      <c r="M244" s="158">
        <v>2026</v>
      </c>
      <c r="N244" s="158">
        <v>2027</v>
      </c>
      <c r="O244" s="6"/>
      <c r="P244" s="6"/>
      <c r="Q244" s="6"/>
      <c r="R244" s="6"/>
    </row>
    <row r="245" spans="1:18" ht="45" customHeight="1" x14ac:dyDescent="0.25">
      <c r="A245" s="215">
        <v>5</v>
      </c>
      <c r="B245" s="204" t="s">
        <v>107</v>
      </c>
      <c r="C245" s="204" t="s">
        <v>324</v>
      </c>
      <c r="D245" s="204" t="s">
        <v>326</v>
      </c>
      <c r="E245" s="133"/>
      <c r="F245" s="161" t="s">
        <v>162</v>
      </c>
      <c r="G245" s="161" t="s">
        <v>162</v>
      </c>
      <c r="H245" s="161" t="s">
        <v>162</v>
      </c>
      <c r="I245" s="161" t="s">
        <v>162</v>
      </c>
      <c r="J245" s="131" t="s">
        <v>160</v>
      </c>
      <c r="K245" s="161" t="s">
        <v>6</v>
      </c>
      <c r="L245" s="132" t="s">
        <v>160</v>
      </c>
      <c r="M245" s="161" t="s">
        <v>160</v>
      </c>
      <c r="N245" s="161" t="s">
        <v>160</v>
      </c>
      <c r="O245" s="189"/>
      <c r="P245" s="6"/>
    </row>
    <row r="246" spans="1:18" ht="45" customHeight="1" x14ac:dyDescent="0.25">
      <c r="A246" s="217"/>
      <c r="B246" s="204"/>
      <c r="C246" s="204"/>
      <c r="D246" s="204"/>
      <c r="E246" s="168" t="s">
        <v>159</v>
      </c>
      <c r="F246" s="42">
        <f>F247+F248+F249</f>
        <v>38615.590000000004</v>
      </c>
      <c r="G246" s="42">
        <f t="shared" ref="G246:N246" si="33">G247+G248+G249</f>
        <v>43941.380000000005</v>
      </c>
      <c r="H246" s="42">
        <f t="shared" si="33"/>
        <v>49121.84</v>
      </c>
      <c r="I246" s="42">
        <f t="shared" si="33"/>
        <v>56304.799999999996</v>
      </c>
      <c r="J246" s="43">
        <f t="shared" si="33"/>
        <v>71348</v>
      </c>
      <c r="K246" s="43">
        <f t="shared" si="33"/>
        <v>68604.06</v>
      </c>
      <c r="L246" s="110">
        <f t="shared" si="33"/>
        <v>81167.569999999978</v>
      </c>
      <c r="M246" s="42">
        <f t="shared" si="33"/>
        <v>80430.62</v>
      </c>
      <c r="N246" s="42">
        <f t="shared" si="33"/>
        <v>81170.62999999999</v>
      </c>
    </row>
    <row r="247" spans="1:18" ht="45" customHeight="1" x14ac:dyDescent="0.25">
      <c r="A247" s="217"/>
      <c r="B247" s="204"/>
      <c r="C247" s="204"/>
      <c r="D247" s="204"/>
      <c r="E247" s="168" t="s">
        <v>29</v>
      </c>
      <c r="F247" s="42">
        <f>F303</f>
        <v>0</v>
      </c>
      <c r="G247" s="42">
        <f t="shared" ref="G247:N249" si="34">G303</f>
        <v>21.6</v>
      </c>
      <c r="H247" s="42">
        <f t="shared" si="34"/>
        <v>0</v>
      </c>
      <c r="I247" s="42">
        <f t="shared" si="34"/>
        <v>24.44</v>
      </c>
      <c r="J247" s="43">
        <f t="shared" si="34"/>
        <v>0</v>
      </c>
      <c r="K247" s="43">
        <f t="shared" si="34"/>
        <v>0</v>
      </c>
      <c r="L247" s="110">
        <f t="shared" si="34"/>
        <v>0</v>
      </c>
      <c r="M247" s="42">
        <f t="shared" si="34"/>
        <v>0</v>
      </c>
      <c r="N247" s="42">
        <f t="shared" si="34"/>
        <v>0</v>
      </c>
    </row>
    <row r="248" spans="1:18" ht="45" customHeight="1" x14ac:dyDescent="0.25">
      <c r="A248" s="217"/>
      <c r="B248" s="204"/>
      <c r="C248" s="204"/>
      <c r="D248" s="204"/>
      <c r="E248" s="168" t="s">
        <v>10</v>
      </c>
      <c r="F248" s="42">
        <f>F304</f>
        <v>7002.3000000000011</v>
      </c>
      <c r="G248" s="42">
        <f t="shared" si="34"/>
        <v>9207.7000000000007</v>
      </c>
      <c r="H248" s="42">
        <f t="shared" si="34"/>
        <v>9713.6899999999987</v>
      </c>
      <c r="I248" s="42">
        <f t="shared" si="34"/>
        <v>13635.810000000001</v>
      </c>
      <c r="J248" s="43">
        <f t="shared" si="34"/>
        <v>20494.61</v>
      </c>
      <c r="K248" s="43">
        <f t="shared" si="34"/>
        <v>20286.169999999998</v>
      </c>
      <c r="L248" s="110">
        <f t="shared" si="34"/>
        <v>334.9</v>
      </c>
      <c r="M248" s="42">
        <f t="shared" si="34"/>
        <v>334.9</v>
      </c>
      <c r="N248" s="42">
        <f t="shared" si="34"/>
        <v>334.9</v>
      </c>
    </row>
    <row r="249" spans="1:18" ht="24.75" customHeight="1" x14ac:dyDescent="0.25">
      <c r="A249" s="217"/>
      <c r="B249" s="205"/>
      <c r="C249" s="204"/>
      <c r="D249" s="204"/>
      <c r="E249" s="168" t="s">
        <v>11</v>
      </c>
      <c r="F249" s="42">
        <f>F305</f>
        <v>31613.29</v>
      </c>
      <c r="G249" s="42">
        <f t="shared" si="34"/>
        <v>34712.080000000002</v>
      </c>
      <c r="H249" s="42">
        <f t="shared" si="34"/>
        <v>39408.15</v>
      </c>
      <c r="I249" s="42">
        <f t="shared" si="34"/>
        <v>42644.549999999996</v>
      </c>
      <c r="J249" s="43">
        <f t="shared" si="34"/>
        <v>50853.39</v>
      </c>
      <c r="K249" s="43">
        <f t="shared" si="34"/>
        <v>48317.89</v>
      </c>
      <c r="L249" s="110">
        <f t="shared" si="34"/>
        <v>80832.669999999984</v>
      </c>
      <c r="M249" s="42">
        <f t="shared" si="34"/>
        <v>80095.72</v>
      </c>
      <c r="N249" s="42">
        <f t="shared" si="34"/>
        <v>80835.73</v>
      </c>
    </row>
    <row r="250" spans="1:18" ht="38.25" customHeight="1" x14ac:dyDescent="0.25">
      <c r="A250" s="216"/>
      <c r="B250" s="158" t="s">
        <v>108</v>
      </c>
      <c r="C250" s="204"/>
      <c r="D250" s="204"/>
      <c r="E250" s="86"/>
      <c r="F250" s="77">
        <f>F251+F253+F254+F256+F258+F261+F262+F263+F264+F266+F267+F298+F299+F300</f>
        <v>38147.69</v>
      </c>
      <c r="G250" s="77">
        <f>G251+G253+G254+G256+G258+G261+G262+G263+G264+G266+G267+G298+G299+G300</f>
        <v>43308.280000000006</v>
      </c>
      <c r="H250" s="77">
        <f>H251+H253+H254+H256+H258+H261+H262+H263+H264+H266+H267+H298+H299+H300</f>
        <v>48256.80999999999</v>
      </c>
      <c r="I250" s="77">
        <f t="shared" ref="I250:N250" si="35">I251+I253+I254+I256+I258+I261+I262+I263+I264+I266+I267+I298+I299+I300+I252+I255+I257+I259+I260+I265</f>
        <v>55337.5</v>
      </c>
      <c r="J250" s="77">
        <f t="shared" si="35"/>
        <v>67856.599999999991</v>
      </c>
      <c r="K250" s="77">
        <f t="shared" si="35"/>
        <v>67467.48</v>
      </c>
      <c r="L250" s="118">
        <f t="shared" si="35"/>
        <v>77916.789999999994</v>
      </c>
      <c r="M250" s="77">
        <f t="shared" si="35"/>
        <v>77172.850000000006</v>
      </c>
      <c r="N250" s="77">
        <f t="shared" si="35"/>
        <v>77906.049999999988</v>
      </c>
    </row>
    <row r="251" spans="1:18" ht="58.5" customHeight="1" x14ac:dyDescent="0.25">
      <c r="A251" s="215" t="s">
        <v>219</v>
      </c>
      <c r="B251" s="203" t="s">
        <v>109</v>
      </c>
      <c r="C251" s="198"/>
      <c r="D251" s="203" t="s">
        <v>326</v>
      </c>
      <c r="E251" s="159" t="s">
        <v>11</v>
      </c>
      <c r="F251" s="77">
        <v>2525.35</v>
      </c>
      <c r="G251" s="77">
        <v>3041.03</v>
      </c>
      <c r="H251" s="77">
        <v>3117.68</v>
      </c>
      <c r="I251" s="77">
        <v>2802.21</v>
      </c>
      <c r="J251" s="78">
        <v>3004.7</v>
      </c>
      <c r="K251" s="78">
        <v>2910.64</v>
      </c>
      <c r="L251" s="118">
        <v>4786.8999999999996</v>
      </c>
      <c r="M251" s="118">
        <v>4713.3999999999996</v>
      </c>
      <c r="N251" s="118">
        <v>4786.8999999999996</v>
      </c>
    </row>
    <row r="252" spans="1:18" ht="58.5" customHeight="1" x14ac:dyDescent="0.25">
      <c r="A252" s="216"/>
      <c r="B252" s="205"/>
      <c r="C252" s="198"/>
      <c r="D252" s="205"/>
      <c r="E252" s="159" t="s">
        <v>10</v>
      </c>
      <c r="F252" s="77">
        <v>0</v>
      </c>
      <c r="G252" s="77">
        <v>0</v>
      </c>
      <c r="H252" s="77">
        <v>0</v>
      </c>
      <c r="I252" s="77">
        <v>766.57</v>
      </c>
      <c r="J252" s="78">
        <v>1088.08</v>
      </c>
      <c r="K252" s="78">
        <v>1088.08</v>
      </c>
      <c r="L252" s="118"/>
      <c r="M252" s="77"/>
      <c r="N252" s="77"/>
    </row>
    <row r="253" spans="1:18" ht="38.25" x14ac:dyDescent="0.25">
      <c r="A253" s="60" t="s">
        <v>220</v>
      </c>
      <c r="B253" s="158" t="s">
        <v>110</v>
      </c>
      <c r="C253" s="198"/>
      <c r="D253" s="158" t="s">
        <v>280</v>
      </c>
      <c r="E253" s="159" t="s">
        <v>29</v>
      </c>
      <c r="F253" s="77"/>
      <c r="G253" s="77">
        <v>21.6</v>
      </c>
      <c r="H253" s="77"/>
      <c r="I253" s="77">
        <v>24.44</v>
      </c>
      <c r="J253" s="78"/>
      <c r="K253" s="78"/>
      <c r="L253" s="118"/>
      <c r="M253" s="77"/>
      <c r="N253" s="77"/>
    </row>
    <row r="254" spans="1:18" ht="53.25" customHeight="1" x14ac:dyDescent="0.25">
      <c r="A254" s="215" t="s">
        <v>221</v>
      </c>
      <c r="B254" s="203" t="s">
        <v>111</v>
      </c>
      <c r="C254" s="198"/>
      <c r="D254" s="198" t="s">
        <v>326</v>
      </c>
      <c r="E254" s="159" t="s">
        <v>11</v>
      </c>
      <c r="F254" s="77">
        <v>6431.75</v>
      </c>
      <c r="G254" s="77">
        <v>10822.73</v>
      </c>
      <c r="H254" s="77">
        <v>14424.53</v>
      </c>
      <c r="I254" s="77">
        <v>15311.41</v>
      </c>
      <c r="J254" s="78">
        <v>17934.53</v>
      </c>
      <c r="K254" s="78">
        <v>17722.990000000002</v>
      </c>
      <c r="L254" s="118">
        <v>21554.6</v>
      </c>
      <c r="M254" s="77">
        <v>21312.13</v>
      </c>
      <c r="N254" s="77">
        <v>21550.13</v>
      </c>
    </row>
    <row r="255" spans="1:18" ht="53.25" customHeight="1" x14ac:dyDescent="0.25">
      <c r="A255" s="216"/>
      <c r="B255" s="205"/>
      <c r="C255" s="198"/>
      <c r="D255" s="198"/>
      <c r="E255" s="159" t="s">
        <v>10</v>
      </c>
      <c r="F255" s="77">
        <v>0</v>
      </c>
      <c r="G255" s="77">
        <v>0</v>
      </c>
      <c r="H255" s="77">
        <v>0</v>
      </c>
      <c r="I255" s="77">
        <v>1673.18</v>
      </c>
      <c r="J255" s="78">
        <v>1590.32</v>
      </c>
      <c r="K255" s="78">
        <v>1590.32</v>
      </c>
      <c r="L255" s="118"/>
      <c r="M255" s="77"/>
      <c r="N255" s="77"/>
    </row>
    <row r="256" spans="1:18" ht="58.5" customHeight="1" x14ac:dyDescent="0.25">
      <c r="A256" s="215" t="s">
        <v>222</v>
      </c>
      <c r="B256" s="203" t="s">
        <v>112</v>
      </c>
      <c r="C256" s="198"/>
      <c r="D256" s="198"/>
      <c r="E256" s="159" t="s">
        <v>11</v>
      </c>
      <c r="F256" s="77">
        <v>6106.42</v>
      </c>
      <c r="G256" s="77">
        <v>6592.7</v>
      </c>
      <c r="H256" s="77">
        <v>5652.68</v>
      </c>
      <c r="I256" s="77">
        <v>6373.16</v>
      </c>
      <c r="J256" s="78">
        <v>7020.13</v>
      </c>
      <c r="K256" s="78">
        <v>6996.46</v>
      </c>
      <c r="L256" s="118">
        <v>10158.59</v>
      </c>
      <c r="M256" s="77">
        <v>10030.049999999999</v>
      </c>
      <c r="N256" s="77">
        <v>10153.74</v>
      </c>
    </row>
    <row r="257" spans="1:14" ht="58.5" customHeight="1" x14ac:dyDescent="0.25">
      <c r="A257" s="216"/>
      <c r="B257" s="205"/>
      <c r="C257" s="198"/>
      <c r="D257" s="198"/>
      <c r="E257" s="159" t="s">
        <v>10</v>
      </c>
      <c r="F257" s="77">
        <v>0</v>
      </c>
      <c r="G257" s="77">
        <v>0</v>
      </c>
      <c r="H257" s="77">
        <v>0</v>
      </c>
      <c r="I257" s="77">
        <v>431.5</v>
      </c>
      <c r="J257" s="78">
        <v>615.74</v>
      </c>
      <c r="K257" s="78">
        <v>615.74</v>
      </c>
      <c r="L257" s="118"/>
      <c r="M257" s="77"/>
      <c r="N257" s="77"/>
    </row>
    <row r="258" spans="1:14" ht="48.75" customHeight="1" x14ac:dyDescent="0.25">
      <c r="A258" s="215" t="s">
        <v>223</v>
      </c>
      <c r="B258" s="203" t="s">
        <v>113</v>
      </c>
      <c r="C258" s="198"/>
      <c r="D258" s="198"/>
      <c r="E258" s="159" t="s">
        <v>11</v>
      </c>
      <c r="F258" s="77">
        <v>6259.3</v>
      </c>
      <c r="G258" s="77">
        <v>5493.62</v>
      </c>
      <c r="H258" s="77">
        <v>7517.78</v>
      </c>
      <c r="I258" s="77">
        <v>6220.64</v>
      </c>
      <c r="J258" s="78">
        <v>5818.54</v>
      </c>
      <c r="K258" s="78">
        <v>5818.54</v>
      </c>
      <c r="L258" s="118">
        <v>14289.42</v>
      </c>
      <c r="M258" s="77">
        <v>14179.25</v>
      </c>
      <c r="N258" s="77">
        <v>14288.85</v>
      </c>
    </row>
    <row r="259" spans="1:14" ht="48.75" customHeight="1" x14ac:dyDescent="0.25">
      <c r="A259" s="216"/>
      <c r="B259" s="205"/>
      <c r="C259" s="198"/>
      <c r="D259" s="198"/>
      <c r="E259" s="159" t="s">
        <v>10</v>
      </c>
      <c r="F259" s="77">
        <v>0</v>
      </c>
      <c r="G259" s="77">
        <v>0</v>
      </c>
      <c r="H259" s="77">
        <v>0</v>
      </c>
      <c r="I259" s="77">
        <v>2962.86</v>
      </c>
      <c r="J259" s="78">
        <v>6633.66</v>
      </c>
      <c r="K259" s="78">
        <v>6633.66</v>
      </c>
      <c r="L259" s="118"/>
      <c r="M259" s="77"/>
      <c r="N259" s="77"/>
    </row>
    <row r="260" spans="1:14" ht="48.75" customHeight="1" x14ac:dyDescent="0.25">
      <c r="A260" s="215" t="s">
        <v>224</v>
      </c>
      <c r="B260" s="203" t="s">
        <v>114</v>
      </c>
      <c r="C260" s="198"/>
      <c r="D260" s="198"/>
      <c r="E260" s="159" t="s">
        <v>10</v>
      </c>
      <c r="F260" s="77">
        <v>0</v>
      </c>
      <c r="G260" s="77">
        <v>0</v>
      </c>
      <c r="H260" s="77">
        <v>0</v>
      </c>
      <c r="I260" s="77">
        <v>7452.47</v>
      </c>
      <c r="J260" s="78"/>
      <c r="K260" s="78"/>
      <c r="L260" s="118"/>
      <c r="M260" s="77"/>
      <c r="N260" s="77"/>
    </row>
    <row r="261" spans="1:14" ht="50.25" customHeight="1" x14ac:dyDescent="0.25">
      <c r="A261" s="216"/>
      <c r="B261" s="204"/>
      <c r="C261" s="198"/>
      <c r="D261" s="198"/>
      <c r="E261" s="159" t="s">
        <v>11</v>
      </c>
      <c r="F261" s="77">
        <v>9838.7099999999991</v>
      </c>
      <c r="G261" s="77">
        <v>7954.82</v>
      </c>
      <c r="H261" s="77">
        <v>4531.7</v>
      </c>
      <c r="I261" s="77">
        <v>6923.4</v>
      </c>
      <c r="J261" s="78">
        <v>8997.64</v>
      </c>
      <c r="K261" s="78">
        <v>8943.08</v>
      </c>
      <c r="L261" s="118">
        <v>21205.67</v>
      </c>
      <c r="M261" s="77">
        <v>21056.47</v>
      </c>
      <c r="N261" s="77">
        <v>21204.87</v>
      </c>
    </row>
    <row r="262" spans="1:14" ht="30" customHeight="1" x14ac:dyDescent="0.25">
      <c r="A262" s="215" t="s">
        <v>225</v>
      </c>
      <c r="B262" s="205"/>
      <c r="C262" s="198"/>
      <c r="D262" s="198"/>
      <c r="E262" s="159" t="s">
        <v>10</v>
      </c>
      <c r="F262" s="77">
        <v>4873.8100000000004</v>
      </c>
      <c r="G262" s="77">
        <v>8139.3</v>
      </c>
      <c r="H262" s="77">
        <v>9372.0499999999993</v>
      </c>
      <c r="I262" s="77">
        <v>0</v>
      </c>
      <c r="J262" s="78">
        <v>9787.16</v>
      </c>
      <c r="K262" s="78">
        <v>9787.16</v>
      </c>
      <c r="L262" s="118">
        <v>0</v>
      </c>
      <c r="M262" s="77">
        <v>0</v>
      </c>
      <c r="N262" s="77"/>
    </row>
    <row r="263" spans="1:14" ht="25.5" customHeight="1" x14ac:dyDescent="0.25">
      <c r="A263" s="216"/>
      <c r="B263" s="85" t="s">
        <v>34</v>
      </c>
      <c r="C263" s="198"/>
      <c r="D263" s="158" t="s">
        <v>328</v>
      </c>
      <c r="E263" s="159" t="s">
        <v>11</v>
      </c>
      <c r="F263" s="77">
        <v>0</v>
      </c>
      <c r="G263" s="77">
        <v>251.68</v>
      </c>
      <c r="H263" s="77">
        <v>289.83999999999997</v>
      </c>
      <c r="I263" s="77">
        <v>0</v>
      </c>
      <c r="J263" s="78">
        <v>0</v>
      </c>
      <c r="K263" s="78"/>
      <c r="L263" s="118">
        <v>0</v>
      </c>
      <c r="M263" s="77">
        <v>0</v>
      </c>
      <c r="N263" s="77"/>
    </row>
    <row r="264" spans="1:14" ht="48" customHeight="1" x14ac:dyDescent="0.25">
      <c r="A264" s="215" t="s">
        <v>226</v>
      </c>
      <c r="B264" s="203" t="s">
        <v>115</v>
      </c>
      <c r="C264" s="198"/>
      <c r="D264" s="203" t="s">
        <v>327</v>
      </c>
      <c r="E264" s="159" t="s">
        <v>11</v>
      </c>
      <c r="F264" s="77">
        <v>0</v>
      </c>
      <c r="G264" s="77">
        <v>0</v>
      </c>
      <c r="H264" s="77">
        <v>3277.85</v>
      </c>
      <c r="I264" s="77">
        <v>4158.63</v>
      </c>
      <c r="J264" s="78">
        <v>4920.8500000000004</v>
      </c>
      <c r="K264" s="78">
        <v>4915.5600000000004</v>
      </c>
      <c r="L264" s="118">
        <v>5921.61</v>
      </c>
      <c r="M264" s="77">
        <v>5881.55</v>
      </c>
      <c r="N264" s="77">
        <v>5921.56</v>
      </c>
    </row>
    <row r="265" spans="1:14" ht="48" customHeight="1" x14ac:dyDescent="0.25">
      <c r="A265" s="217"/>
      <c r="B265" s="204"/>
      <c r="C265" s="198"/>
      <c r="D265" s="204"/>
      <c r="E265" s="159" t="s">
        <v>10</v>
      </c>
      <c r="F265" s="77">
        <v>0</v>
      </c>
      <c r="G265" s="77">
        <v>0</v>
      </c>
      <c r="H265" s="77">
        <v>0</v>
      </c>
      <c r="I265" s="77">
        <v>237.03</v>
      </c>
      <c r="J265" s="78">
        <v>445.25</v>
      </c>
      <c r="K265" s="78">
        <v>445.25</v>
      </c>
      <c r="L265" s="118"/>
      <c r="M265" s="77"/>
      <c r="N265" s="77"/>
    </row>
    <row r="266" spans="1:14" ht="36" customHeight="1" x14ac:dyDescent="0.25">
      <c r="A266" s="217"/>
      <c r="B266" s="204"/>
      <c r="C266" s="198"/>
      <c r="D266" s="204"/>
      <c r="E266" s="159" t="s">
        <v>10</v>
      </c>
      <c r="F266" s="77">
        <v>0</v>
      </c>
      <c r="G266" s="77">
        <v>0</v>
      </c>
      <c r="H266" s="77">
        <v>0</v>
      </c>
      <c r="I266" s="77">
        <v>0</v>
      </c>
      <c r="J266" s="78">
        <v>0</v>
      </c>
      <c r="K266" s="78"/>
      <c r="L266" s="118">
        <v>0</v>
      </c>
      <c r="M266" s="77">
        <v>0</v>
      </c>
      <c r="N266" s="77"/>
    </row>
    <row r="267" spans="1:14" ht="23.25" customHeight="1" x14ac:dyDescent="0.25">
      <c r="A267" s="216"/>
      <c r="B267" s="205"/>
      <c r="C267" s="198"/>
      <c r="D267" s="205"/>
      <c r="E267" s="159" t="s">
        <v>11</v>
      </c>
      <c r="F267" s="77">
        <v>0</v>
      </c>
      <c r="G267" s="77">
        <v>0</v>
      </c>
      <c r="H267" s="77">
        <v>0</v>
      </c>
      <c r="I267" s="77">
        <v>0</v>
      </c>
      <c r="J267" s="78">
        <v>0</v>
      </c>
      <c r="K267" s="78"/>
      <c r="L267" s="118">
        <v>0</v>
      </c>
      <c r="M267" s="77">
        <v>0</v>
      </c>
      <c r="N267" s="77"/>
    </row>
    <row r="268" spans="1:14" ht="92.25" customHeight="1" x14ac:dyDescent="0.25">
      <c r="A268" s="60" t="s">
        <v>227</v>
      </c>
      <c r="B268" s="158" t="s">
        <v>117</v>
      </c>
      <c r="C268" s="198"/>
      <c r="D268" s="158" t="s">
        <v>326</v>
      </c>
      <c r="E268" s="159" t="s">
        <v>10</v>
      </c>
      <c r="F268" s="77">
        <v>62.11</v>
      </c>
      <c r="G268" s="77">
        <v>63</v>
      </c>
      <c r="H268" s="77">
        <v>64.41</v>
      </c>
      <c r="I268" s="77">
        <v>63.8</v>
      </c>
      <c r="J268" s="78">
        <v>68.099999999999994</v>
      </c>
      <c r="K268" s="78">
        <v>67.5</v>
      </c>
      <c r="L268" s="118">
        <v>67.599999999999994</v>
      </c>
      <c r="M268" s="77">
        <v>67.599999999999994</v>
      </c>
      <c r="N268" s="77">
        <v>67.599999999999994</v>
      </c>
    </row>
    <row r="269" spans="1:14" ht="61.5" customHeight="1" x14ac:dyDescent="0.25">
      <c r="A269" s="60" t="s">
        <v>229</v>
      </c>
      <c r="B269" s="158" t="s">
        <v>118</v>
      </c>
      <c r="C269" s="198"/>
      <c r="D269" s="158" t="s">
        <v>328</v>
      </c>
      <c r="E269" s="159" t="s">
        <v>10</v>
      </c>
      <c r="F269" s="77"/>
      <c r="G269" s="77">
        <v>22.6</v>
      </c>
      <c r="H269" s="77">
        <v>24</v>
      </c>
      <c r="I269" s="77">
        <v>23.3</v>
      </c>
      <c r="J269" s="78">
        <v>23.3</v>
      </c>
      <c r="K269" s="78">
        <v>21.6</v>
      </c>
      <c r="L269" s="118">
        <v>24.3</v>
      </c>
      <c r="M269" s="77">
        <v>24.3</v>
      </c>
      <c r="N269" s="77">
        <v>24.3</v>
      </c>
    </row>
    <row r="270" spans="1:14" ht="45.75" customHeight="1" x14ac:dyDescent="0.25">
      <c r="A270" s="63" t="s">
        <v>230</v>
      </c>
      <c r="B270" s="87" t="s">
        <v>119</v>
      </c>
      <c r="C270" s="198" t="s">
        <v>324</v>
      </c>
      <c r="D270" s="198" t="s">
        <v>326</v>
      </c>
      <c r="E270" s="254" t="s">
        <v>11</v>
      </c>
      <c r="F270" s="80">
        <f>F271+F272+F273+F274+F275+F276+F277</f>
        <v>102.64</v>
      </c>
      <c r="G270" s="80">
        <f t="shared" ref="G270:N270" si="36">G271+G272+G273+G274+G275+G276+G277</f>
        <v>175.57999999999998</v>
      </c>
      <c r="H270" s="80">
        <f t="shared" si="36"/>
        <v>210.57999999999998</v>
      </c>
      <c r="I270" s="80">
        <f t="shared" si="36"/>
        <v>210.57999999999998</v>
      </c>
      <c r="J270" s="81">
        <f t="shared" si="36"/>
        <v>254.57999999999998</v>
      </c>
      <c r="K270" s="81">
        <f t="shared" si="36"/>
        <v>254.57999999999998</v>
      </c>
      <c r="L270" s="119">
        <f t="shared" si="36"/>
        <v>795.66</v>
      </c>
      <c r="M270" s="80">
        <f t="shared" si="36"/>
        <v>795.66</v>
      </c>
      <c r="N270" s="80">
        <f t="shared" si="36"/>
        <v>795.66</v>
      </c>
    </row>
    <row r="271" spans="1:14" ht="78" customHeight="1" x14ac:dyDescent="0.25">
      <c r="A271" s="60" t="s">
        <v>231</v>
      </c>
      <c r="B271" s="158" t="s">
        <v>120</v>
      </c>
      <c r="C271" s="198"/>
      <c r="D271" s="198"/>
      <c r="E271" s="255"/>
      <c r="F271" s="77">
        <v>102.64</v>
      </c>
      <c r="G271" s="77">
        <v>67.56</v>
      </c>
      <c r="H271" s="77">
        <v>139.46</v>
      </c>
      <c r="I271" s="77">
        <v>154.69999999999999</v>
      </c>
      <c r="J271" s="78">
        <v>165.8</v>
      </c>
      <c r="K271" s="78">
        <v>165.8</v>
      </c>
      <c r="L271" s="118">
        <v>286.66000000000003</v>
      </c>
      <c r="M271" s="118">
        <v>286.66000000000003</v>
      </c>
      <c r="N271" s="118">
        <v>286.66000000000003</v>
      </c>
    </row>
    <row r="272" spans="1:14" ht="57.75" customHeight="1" x14ac:dyDescent="0.25">
      <c r="A272" s="60" t="s">
        <v>232</v>
      </c>
      <c r="B272" s="158" t="s">
        <v>121</v>
      </c>
      <c r="C272" s="198"/>
      <c r="D272" s="158" t="s">
        <v>346</v>
      </c>
      <c r="E272" s="255"/>
      <c r="F272" s="77"/>
      <c r="G272" s="77"/>
      <c r="H272" s="77">
        <v>0.7</v>
      </c>
      <c r="I272" s="77"/>
      <c r="J272" s="78">
        <v>32.58</v>
      </c>
      <c r="K272" s="78">
        <v>32.58</v>
      </c>
      <c r="L272" s="118">
        <v>325.10000000000002</v>
      </c>
      <c r="M272" s="118">
        <v>325.10000000000002</v>
      </c>
      <c r="N272" s="118">
        <v>325.10000000000002</v>
      </c>
    </row>
    <row r="273" spans="1:14" ht="111" customHeight="1" x14ac:dyDescent="0.25">
      <c r="A273" s="60" t="s">
        <v>233</v>
      </c>
      <c r="B273" s="158" t="s">
        <v>122</v>
      </c>
      <c r="C273" s="198"/>
      <c r="D273" s="198" t="s">
        <v>329</v>
      </c>
      <c r="E273" s="255"/>
      <c r="F273" s="77"/>
      <c r="G273" s="77"/>
      <c r="H273" s="77"/>
      <c r="I273" s="77"/>
      <c r="J273" s="78">
        <v>3</v>
      </c>
      <c r="K273" s="78">
        <v>3</v>
      </c>
      <c r="L273" s="118">
        <v>3</v>
      </c>
      <c r="M273" s="118">
        <v>3</v>
      </c>
      <c r="N273" s="118">
        <v>3</v>
      </c>
    </row>
    <row r="274" spans="1:14" ht="75.75" customHeight="1" x14ac:dyDescent="0.25">
      <c r="A274" s="60" t="s">
        <v>234</v>
      </c>
      <c r="B274" s="158" t="s">
        <v>123</v>
      </c>
      <c r="C274" s="198"/>
      <c r="D274" s="198"/>
      <c r="E274" s="255"/>
      <c r="F274" s="77"/>
      <c r="G274" s="77"/>
      <c r="H274" s="77"/>
      <c r="I274" s="77"/>
      <c r="J274" s="78">
        <v>3</v>
      </c>
      <c r="K274" s="78">
        <v>3</v>
      </c>
      <c r="L274" s="118">
        <v>4.5</v>
      </c>
      <c r="M274" s="118">
        <v>4.5</v>
      </c>
      <c r="N274" s="118">
        <v>4.5</v>
      </c>
    </row>
    <row r="275" spans="1:14" hidden="1" x14ac:dyDescent="0.25">
      <c r="A275" s="60"/>
      <c r="B275" s="158"/>
      <c r="C275" s="198"/>
      <c r="D275" s="158"/>
      <c r="E275" s="255"/>
      <c r="F275" s="77"/>
      <c r="G275" s="77"/>
      <c r="H275" s="77"/>
      <c r="I275" s="77"/>
      <c r="J275" s="78"/>
      <c r="K275" s="78"/>
      <c r="L275" s="118">
        <v>0</v>
      </c>
      <c r="M275" s="118">
        <v>0</v>
      </c>
      <c r="N275" s="118">
        <v>0</v>
      </c>
    </row>
    <row r="276" spans="1:14" ht="69.75" customHeight="1" x14ac:dyDescent="0.25">
      <c r="A276" s="60" t="s">
        <v>236</v>
      </c>
      <c r="B276" s="158" t="s">
        <v>125</v>
      </c>
      <c r="C276" s="198"/>
      <c r="D276" s="158" t="s">
        <v>328</v>
      </c>
      <c r="E276" s="255"/>
      <c r="F276" s="77"/>
      <c r="G276" s="77">
        <v>108.02</v>
      </c>
      <c r="H276" s="77">
        <v>70.42</v>
      </c>
      <c r="I276" s="77">
        <v>55.88</v>
      </c>
      <c r="J276" s="78">
        <v>50.2</v>
      </c>
      <c r="K276" s="78">
        <v>50.2</v>
      </c>
      <c r="L276" s="118">
        <v>176.4</v>
      </c>
      <c r="M276" s="118">
        <v>176.4</v>
      </c>
      <c r="N276" s="118">
        <v>176.4</v>
      </c>
    </row>
    <row r="277" spans="1:14" ht="71.25" hidden="1" customHeight="1" x14ac:dyDescent="0.25">
      <c r="A277" s="60"/>
      <c r="B277" s="158"/>
      <c r="C277" s="198"/>
      <c r="D277" s="158"/>
      <c r="E277" s="256"/>
      <c r="F277" s="77"/>
      <c r="G277" s="77"/>
      <c r="H277" s="77"/>
      <c r="I277" s="77"/>
      <c r="J277" s="78"/>
      <c r="K277" s="78"/>
      <c r="L277" s="118">
        <v>0</v>
      </c>
      <c r="M277" s="78">
        <v>0</v>
      </c>
      <c r="N277" s="78"/>
    </row>
    <row r="278" spans="1:14" ht="71.25" customHeight="1" x14ac:dyDescent="0.25">
      <c r="A278" s="63" t="s">
        <v>238</v>
      </c>
      <c r="B278" s="87" t="s">
        <v>127</v>
      </c>
      <c r="C278" s="198" t="s">
        <v>283</v>
      </c>
      <c r="D278" s="158" t="s">
        <v>326</v>
      </c>
      <c r="E278" s="235" t="s">
        <v>11</v>
      </c>
      <c r="F278" s="80">
        <f>F279+F280+F281+F282+F283+F284+F285+F286+F287+F288+F289+F290</f>
        <v>137.99</v>
      </c>
      <c r="G278" s="80">
        <f t="shared" ref="G278:N278" si="37">G279+G280+G281+G282+G283+G284+G285+G286+G287+G288+G289+G290</f>
        <v>50</v>
      </c>
      <c r="H278" s="80">
        <f t="shared" si="37"/>
        <v>50</v>
      </c>
      <c r="I278" s="80">
        <f t="shared" si="37"/>
        <v>250</v>
      </c>
      <c r="J278" s="81">
        <f t="shared" si="37"/>
        <v>227</v>
      </c>
      <c r="K278" s="81">
        <f t="shared" si="37"/>
        <v>227</v>
      </c>
      <c r="L278" s="119">
        <f t="shared" si="37"/>
        <v>220</v>
      </c>
      <c r="M278" s="80">
        <f t="shared" si="37"/>
        <v>220</v>
      </c>
      <c r="N278" s="80">
        <f t="shared" si="37"/>
        <v>220</v>
      </c>
    </row>
    <row r="279" spans="1:14" x14ac:dyDescent="0.25">
      <c r="A279" s="60" t="s">
        <v>239</v>
      </c>
      <c r="B279" s="158" t="s">
        <v>128</v>
      </c>
      <c r="C279" s="198"/>
      <c r="D279" s="158" t="s">
        <v>326</v>
      </c>
      <c r="E279" s="236"/>
      <c r="F279" s="77">
        <v>17.989999999999998</v>
      </c>
      <c r="G279" s="77">
        <v>10</v>
      </c>
      <c r="H279" s="77">
        <v>15</v>
      </c>
      <c r="I279" s="77">
        <v>14.68</v>
      </c>
      <c r="J279" s="78">
        <v>20</v>
      </c>
      <c r="K279" s="78">
        <v>20</v>
      </c>
      <c r="L279" s="118">
        <v>30</v>
      </c>
      <c r="M279" s="118">
        <v>30</v>
      </c>
      <c r="N279" s="118">
        <v>30</v>
      </c>
    </row>
    <row r="280" spans="1:14" hidden="1" x14ac:dyDescent="0.25">
      <c r="A280" s="60"/>
      <c r="B280" s="158"/>
      <c r="C280" s="198"/>
      <c r="D280" s="158"/>
      <c r="E280" s="236"/>
      <c r="F280" s="77"/>
      <c r="G280" s="77"/>
      <c r="H280" s="77"/>
      <c r="I280" s="77"/>
      <c r="J280" s="78"/>
      <c r="K280" s="78"/>
      <c r="L280" s="118">
        <v>0</v>
      </c>
      <c r="M280" s="118">
        <v>0</v>
      </c>
      <c r="N280" s="118">
        <v>0</v>
      </c>
    </row>
    <row r="281" spans="1:14" ht="35.25" customHeight="1" x14ac:dyDescent="0.25">
      <c r="A281" s="60" t="s">
        <v>241</v>
      </c>
      <c r="B281" s="158" t="s">
        <v>130</v>
      </c>
      <c r="C281" s="198"/>
      <c r="D281" s="158" t="s">
        <v>328</v>
      </c>
      <c r="E281" s="236"/>
      <c r="F281" s="77"/>
      <c r="G281" s="77">
        <v>25</v>
      </c>
      <c r="H281" s="77"/>
      <c r="I281" s="77">
        <v>7.5</v>
      </c>
      <c r="J281" s="78"/>
      <c r="K281" s="78"/>
      <c r="L281" s="118">
        <v>30</v>
      </c>
      <c r="M281" s="118">
        <v>30</v>
      </c>
      <c r="N281" s="118">
        <v>30</v>
      </c>
    </row>
    <row r="282" spans="1:14" ht="39" customHeight="1" x14ac:dyDescent="0.25">
      <c r="A282" s="60" t="s">
        <v>242</v>
      </c>
      <c r="B282" s="158" t="s">
        <v>131</v>
      </c>
      <c r="C282" s="198"/>
      <c r="D282" s="158" t="s">
        <v>327</v>
      </c>
      <c r="E282" s="236"/>
      <c r="F282" s="77"/>
      <c r="G282" s="77"/>
      <c r="H282" s="77">
        <v>5</v>
      </c>
      <c r="I282" s="77"/>
      <c r="J282" s="78">
        <v>20</v>
      </c>
      <c r="K282" s="78">
        <v>20</v>
      </c>
      <c r="L282" s="118">
        <v>20</v>
      </c>
      <c r="M282" s="118">
        <v>20</v>
      </c>
      <c r="N282" s="118">
        <v>20</v>
      </c>
    </row>
    <row r="283" spans="1:14" ht="24" customHeight="1" x14ac:dyDescent="0.25">
      <c r="A283" s="60" t="s">
        <v>243</v>
      </c>
      <c r="B283" s="158" t="s">
        <v>132</v>
      </c>
      <c r="C283" s="198"/>
      <c r="D283" s="158" t="s">
        <v>329</v>
      </c>
      <c r="E283" s="236"/>
      <c r="F283" s="77"/>
      <c r="G283" s="77"/>
      <c r="H283" s="77"/>
      <c r="I283" s="77">
        <v>17</v>
      </c>
      <c r="J283" s="78">
        <v>15</v>
      </c>
      <c r="K283" s="78">
        <v>15</v>
      </c>
      <c r="L283" s="118">
        <v>30</v>
      </c>
      <c r="M283" s="118">
        <v>30</v>
      </c>
      <c r="N283" s="118">
        <v>30</v>
      </c>
    </row>
    <row r="284" spans="1:14" ht="38.25" x14ac:dyDescent="0.25">
      <c r="A284" s="60" t="s">
        <v>244</v>
      </c>
      <c r="B284" s="158" t="s">
        <v>312</v>
      </c>
      <c r="C284" s="198"/>
      <c r="D284" s="158" t="s">
        <v>347</v>
      </c>
      <c r="E284" s="236"/>
      <c r="F284" s="77"/>
      <c r="G284" s="77"/>
      <c r="H284" s="77"/>
      <c r="I284" s="77">
        <v>20</v>
      </c>
      <c r="J284" s="78"/>
      <c r="K284" s="78"/>
      <c r="L284" s="118">
        <v>0</v>
      </c>
      <c r="M284" s="118">
        <v>0</v>
      </c>
      <c r="N284" s="118">
        <v>0</v>
      </c>
    </row>
    <row r="285" spans="1:14" ht="25.5" x14ac:dyDescent="0.25">
      <c r="A285" s="60" t="s">
        <v>245</v>
      </c>
      <c r="B285" s="158" t="s">
        <v>133</v>
      </c>
      <c r="C285" s="198"/>
      <c r="D285" s="158" t="s">
        <v>348</v>
      </c>
      <c r="E285" s="236"/>
      <c r="F285" s="77">
        <v>110</v>
      </c>
      <c r="G285" s="77"/>
      <c r="H285" s="77"/>
      <c r="I285" s="77"/>
      <c r="J285" s="78">
        <v>100</v>
      </c>
      <c r="K285" s="78">
        <v>100</v>
      </c>
      <c r="L285" s="118">
        <v>0</v>
      </c>
      <c r="M285" s="118">
        <v>0</v>
      </c>
      <c r="N285" s="118">
        <v>0</v>
      </c>
    </row>
    <row r="286" spans="1:14" ht="35.25" customHeight="1" x14ac:dyDescent="0.25">
      <c r="A286" s="60" t="s">
        <v>246</v>
      </c>
      <c r="B286" s="158" t="s">
        <v>134</v>
      </c>
      <c r="C286" s="198"/>
      <c r="D286" s="158" t="s">
        <v>326</v>
      </c>
      <c r="E286" s="236"/>
      <c r="F286" s="77">
        <v>10</v>
      </c>
      <c r="G286" s="77">
        <v>15</v>
      </c>
      <c r="H286" s="77">
        <v>19</v>
      </c>
      <c r="I286" s="77">
        <v>30</v>
      </c>
      <c r="J286" s="78">
        <v>30</v>
      </c>
      <c r="K286" s="78">
        <v>30</v>
      </c>
      <c r="L286" s="118">
        <v>30</v>
      </c>
      <c r="M286" s="118">
        <v>30</v>
      </c>
      <c r="N286" s="118">
        <v>30</v>
      </c>
    </row>
    <row r="287" spans="1:14" x14ac:dyDescent="0.25">
      <c r="A287" s="60" t="s">
        <v>247</v>
      </c>
      <c r="B287" s="158" t="s">
        <v>135</v>
      </c>
      <c r="C287" s="198"/>
      <c r="D287" s="158" t="s">
        <v>327</v>
      </c>
      <c r="E287" s="236"/>
      <c r="F287" s="77"/>
      <c r="G287" s="77"/>
      <c r="H287" s="77">
        <v>11</v>
      </c>
      <c r="I287" s="77">
        <v>10</v>
      </c>
      <c r="J287" s="78">
        <v>12</v>
      </c>
      <c r="K287" s="78">
        <v>12</v>
      </c>
      <c r="L287" s="118">
        <v>30</v>
      </c>
      <c r="M287" s="118">
        <v>30</v>
      </c>
      <c r="N287" s="118">
        <v>30</v>
      </c>
    </row>
    <row r="288" spans="1:14" ht="50.25" customHeight="1" x14ac:dyDescent="0.25">
      <c r="A288" s="60" t="s">
        <v>248</v>
      </c>
      <c r="B288" s="158" t="s">
        <v>136</v>
      </c>
      <c r="C288" s="198"/>
      <c r="D288" s="198" t="s">
        <v>329</v>
      </c>
      <c r="E288" s="236"/>
      <c r="F288" s="77"/>
      <c r="G288" s="77"/>
      <c r="H288" s="77"/>
      <c r="I288" s="77"/>
      <c r="J288" s="78"/>
      <c r="K288" s="78"/>
      <c r="L288" s="118">
        <v>0</v>
      </c>
      <c r="M288" s="118">
        <v>0</v>
      </c>
      <c r="N288" s="118">
        <v>0</v>
      </c>
    </row>
    <row r="289" spans="1:14" ht="48" customHeight="1" x14ac:dyDescent="0.25">
      <c r="A289" s="60" t="s">
        <v>249</v>
      </c>
      <c r="B289" s="158" t="s">
        <v>313</v>
      </c>
      <c r="C289" s="198"/>
      <c r="D289" s="198"/>
      <c r="E289" s="236"/>
      <c r="F289" s="77"/>
      <c r="G289" s="77"/>
      <c r="H289" s="77"/>
      <c r="I289" s="77">
        <v>100.82</v>
      </c>
      <c r="J289" s="78"/>
      <c r="K289" s="78"/>
      <c r="L289" s="118">
        <v>0</v>
      </c>
      <c r="M289" s="118">
        <v>0</v>
      </c>
      <c r="N289" s="118">
        <v>0</v>
      </c>
    </row>
    <row r="290" spans="1:14" ht="25.5" x14ac:dyDescent="0.25">
      <c r="A290" s="60" t="s">
        <v>250</v>
      </c>
      <c r="B290" s="158" t="s">
        <v>137</v>
      </c>
      <c r="C290" s="198"/>
      <c r="D290" s="198"/>
      <c r="E290" s="237"/>
      <c r="F290" s="77"/>
      <c r="G290" s="77"/>
      <c r="H290" s="77"/>
      <c r="I290" s="77">
        <v>50</v>
      </c>
      <c r="J290" s="78">
        <v>30</v>
      </c>
      <c r="K290" s="78">
        <v>30</v>
      </c>
      <c r="L290" s="118">
        <v>50</v>
      </c>
      <c r="M290" s="118">
        <v>50</v>
      </c>
      <c r="N290" s="118">
        <v>50</v>
      </c>
    </row>
    <row r="291" spans="1:14" ht="51" customHeight="1" x14ac:dyDescent="0.25">
      <c r="A291" s="60" t="s">
        <v>251</v>
      </c>
      <c r="B291" s="87" t="s">
        <v>138</v>
      </c>
      <c r="C291" s="87" t="s">
        <v>323</v>
      </c>
      <c r="D291" s="87" t="s">
        <v>326</v>
      </c>
      <c r="E291" s="87" t="s">
        <v>11</v>
      </c>
      <c r="F291" s="80">
        <v>88</v>
      </c>
      <c r="G291" s="80">
        <v>174</v>
      </c>
      <c r="H291" s="80">
        <v>100</v>
      </c>
      <c r="I291" s="80">
        <v>150</v>
      </c>
      <c r="J291" s="81">
        <v>300</v>
      </c>
      <c r="K291" s="81">
        <v>160</v>
      </c>
      <c r="L291" s="119">
        <v>300</v>
      </c>
      <c r="M291" s="80">
        <v>300</v>
      </c>
      <c r="N291" s="80">
        <v>300</v>
      </c>
    </row>
    <row r="292" spans="1:14" ht="28.5" hidden="1" customHeight="1" x14ac:dyDescent="0.25">
      <c r="A292" s="249"/>
      <c r="B292" s="203"/>
      <c r="C292" s="198"/>
      <c r="D292" s="198"/>
      <c r="E292" s="158"/>
      <c r="F292" s="77"/>
      <c r="G292" s="77"/>
      <c r="H292" s="77"/>
      <c r="I292" s="77"/>
      <c r="J292" s="78"/>
      <c r="K292" s="78"/>
      <c r="L292" s="118"/>
      <c r="M292" s="77"/>
      <c r="N292" s="77"/>
    </row>
    <row r="293" spans="1:14" ht="21" hidden="1" customHeight="1" x14ac:dyDescent="0.25">
      <c r="A293" s="250"/>
      <c r="B293" s="205"/>
      <c r="C293" s="198"/>
      <c r="D293" s="198"/>
      <c r="E293" s="158"/>
      <c r="F293" s="77"/>
      <c r="G293" s="77"/>
      <c r="H293" s="77"/>
      <c r="I293" s="77"/>
      <c r="J293" s="78"/>
      <c r="K293" s="78"/>
      <c r="L293" s="118"/>
      <c r="M293" s="77"/>
      <c r="N293" s="77"/>
    </row>
    <row r="294" spans="1:14" ht="99" customHeight="1" x14ac:dyDescent="0.25">
      <c r="A294" s="60" t="s">
        <v>253</v>
      </c>
      <c r="B294" s="87" t="s">
        <v>140</v>
      </c>
      <c r="C294" s="198"/>
      <c r="D294" s="158" t="s">
        <v>326</v>
      </c>
      <c r="E294" s="158" t="s">
        <v>11</v>
      </c>
      <c r="F294" s="80">
        <v>77.16</v>
      </c>
      <c r="G294" s="80">
        <v>124.32</v>
      </c>
      <c r="H294" s="80">
        <v>203.68</v>
      </c>
      <c r="I294" s="80">
        <v>168.22</v>
      </c>
      <c r="J294" s="81">
        <v>166.1</v>
      </c>
      <c r="K294" s="81">
        <v>166.1</v>
      </c>
      <c r="L294" s="119">
        <v>155.30000000000001</v>
      </c>
      <c r="M294" s="80">
        <v>162.29</v>
      </c>
      <c r="N294" s="80">
        <v>169.1</v>
      </c>
    </row>
    <row r="295" spans="1:14" ht="48" customHeight="1" x14ac:dyDescent="0.25">
      <c r="A295" s="60" t="s">
        <v>254</v>
      </c>
      <c r="B295" s="87" t="s">
        <v>141</v>
      </c>
      <c r="C295" s="198"/>
      <c r="D295" s="158" t="s">
        <v>349</v>
      </c>
      <c r="E295" s="158" t="s">
        <v>11</v>
      </c>
      <c r="F295" s="77"/>
      <c r="G295" s="77"/>
      <c r="H295" s="77"/>
      <c r="I295" s="77"/>
      <c r="J295" s="81">
        <v>2000</v>
      </c>
      <c r="K295" s="81">
        <v>0</v>
      </c>
      <c r="L295" s="119">
        <v>1000</v>
      </c>
      <c r="M295" s="80">
        <v>1000</v>
      </c>
      <c r="N295" s="80">
        <v>1000</v>
      </c>
    </row>
    <row r="296" spans="1:14" ht="43.5" customHeight="1" x14ac:dyDescent="0.25">
      <c r="A296" s="215" t="s">
        <v>255</v>
      </c>
      <c r="B296" s="252" t="s">
        <v>142</v>
      </c>
      <c r="C296" s="198" t="s">
        <v>283</v>
      </c>
      <c r="D296" s="198" t="s">
        <v>328</v>
      </c>
      <c r="E296" s="158" t="s">
        <v>10</v>
      </c>
      <c r="F296" s="77"/>
      <c r="G296" s="80">
        <v>22.9</v>
      </c>
      <c r="H296" s="80">
        <v>182.71</v>
      </c>
      <c r="I296" s="80">
        <v>25.1</v>
      </c>
      <c r="J296" s="81">
        <v>243</v>
      </c>
      <c r="K296" s="81">
        <v>36.86</v>
      </c>
      <c r="L296" s="119">
        <v>243</v>
      </c>
      <c r="M296" s="80">
        <v>243</v>
      </c>
      <c r="N296" s="80">
        <v>243</v>
      </c>
    </row>
    <row r="297" spans="1:14" x14ac:dyDescent="0.25">
      <c r="A297" s="216"/>
      <c r="B297" s="253"/>
      <c r="C297" s="198"/>
      <c r="D297" s="198"/>
      <c r="E297" s="158" t="s">
        <v>11</v>
      </c>
      <c r="F297" s="77"/>
      <c r="G297" s="77">
        <v>0.7</v>
      </c>
      <c r="H297" s="77">
        <v>5.65</v>
      </c>
      <c r="I297" s="77">
        <v>0.8</v>
      </c>
      <c r="J297" s="81">
        <v>7.52</v>
      </c>
      <c r="K297" s="81">
        <v>1.1399999999999999</v>
      </c>
      <c r="L297" s="119">
        <v>7.52</v>
      </c>
      <c r="M297" s="80">
        <v>7.52</v>
      </c>
      <c r="N297" s="80">
        <v>7.52</v>
      </c>
    </row>
    <row r="298" spans="1:14" ht="34.5" customHeight="1" x14ac:dyDescent="0.25">
      <c r="A298" s="215" t="s">
        <v>256</v>
      </c>
      <c r="B298" s="203" t="s">
        <v>12</v>
      </c>
      <c r="C298" s="198" t="s">
        <v>284</v>
      </c>
      <c r="D298" s="198" t="s">
        <v>269</v>
      </c>
      <c r="E298" s="158" t="s">
        <v>10</v>
      </c>
      <c r="F298" s="77">
        <v>1484.9</v>
      </c>
      <c r="G298" s="77">
        <v>959.9</v>
      </c>
      <c r="H298" s="77">
        <v>70.52</v>
      </c>
      <c r="I298" s="77"/>
      <c r="J298" s="78"/>
      <c r="K298" s="78"/>
      <c r="L298" s="118"/>
      <c r="M298" s="77"/>
      <c r="N298" s="77"/>
    </row>
    <row r="299" spans="1:14" ht="18" customHeight="1" x14ac:dyDescent="0.25">
      <c r="A299" s="217"/>
      <c r="B299" s="204"/>
      <c r="C299" s="198"/>
      <c r="D299" s="198"/>
      <c r="E299" s="158" t="s">
        <v>11</v>
      </c>
      <c r="F299" s="77">
        <v>45.97</v>
      </c>
      <c r="G299" s="77">
        <v>30.9</v>
      </c>
      <c r="H299" s="77">
        <v>2.1800000000000002</v>
      </c>
      <c r="I299" s="77"/>
      <c r="J299" s="78"/>
      <c r="K299" s="78"/>
      <c r="L299" s="118"/>
      <c r="M299" s="77"/>
      <c r="N299" s="77"/>
    </row>
    <row r="300" spans="1:14" ht="19.5" customHeight="1" x14ac:dyDescent="0.25">
      <c r="A300" s="216"/>
      <c r="B300" s="205"/>
      <c r="C300" s="198"/>
      <c r="D300" s="198"/>
      <c r="E300" s="158" t="s">
        <v>10</v>
      </c>
      <c r="F300" s="77">
        <v>581.48</v>
      </c>
      <c r="G300" s="77"/>
      <c r="H300" s="77"/>
      <c r="I300" s="77"/>
      <c r="J300" s="78"/>
      <c r="K300" s="78"/>
      <c r="L300" s="118"/>
      <c r="M300" s="77"/>
      <c r="N300" s="77"/>
    </row>
    <row r="301" spans="1:14" ht="96" customHeight="1" x14ac:dyDescent="0.25">
      <c r="A301" s="60" t="s">
        <v>257</v>
      </c>
      <c r="B301" s="169" t="s">
        <v>143</v>
      </c>
      <c r="C301" s="198"/>
      <c r="D301" s="158" t="s">
        <v>327</v>
      </c>
      <c r="E301" s="158" t="s">
        <v>11</v>
      </c>
      <c r="F301" s="77"/>
      <c r="G301" s="77"/>
      <c r="H301" s="80">
        <v>24</v>
      </c>
      <c r="I301" s="80">
        <v>75.5</v>
      </c>
      <c r="J301" s="81">
        <v>201.8</v>
      </c>
      <c r="K301" s="81">
        <v>201.8</v>
      </c>
      <c r="L301" s="119">
        <v>437.4</v>
      </c>
      <c r="M301" s="80">
        <v>437.4</v>
      </c>
      <c r="N301" s="80">
        <v>437.4</v>
      </c>
    </row>
    <row r="302" spans="1:14" ht="21.75" customHeight="1" x14ac:dyDescent="0.25">
      <c r="A302" s="60"/>
      <c r="B302" s="242" t="s">
        <v>97</v>
      </c>
      <c r="C302" s="243"/>
      <c r="D302" s="244"/>
      <c r="E302" s="158"/>
      <c r="F302" s="80">
        <f>F303+F304+F305</f>
        <v>38615.590000000004</v>
      </c>
      <c r="G302" s="80">
        <f t="shared" ref="G302:N302" si="38">G303+G304+G305</f>
        <v>43941.380000000005</v>
      </c>
      <c r="H302" s="80">
        <f t="shared" si="38"/>
        <v>49121.84</v>
      </c>
      <c r="I302" s="80">
        <f t="shared" si="38"/>
        <v>56304.799999999996</v>
      </c>
      <c r="J302" s="81">
        <f t="shared" si="38"/>
        <v>71348</v>
      </c>
      <c r="K302" s="81">
        <f t="shared" si="38"/>
        <v>68604.06</v>
      </c>
      <c r="L302" s="119">
        <f t="shared" si="38"/>
        <v>81167.569999999978</v>
      </c>
      <c r="M302" s="80">
        <f t="shared" si="38"/>
        <v>80430.62</v>
      </c>
      <c r="N302" s="80">
        <f t="shared" si="38"/>
        <v>81170.62999999999</v>
      </c>
    </row>
    <row r="303" spans="1:14" ht="22.5" customHeight="1" x14ac:dyDescent="0.25">
      <c r="A303" s="60"/>
      <c r="B303" s="242" t="s">
        <v>24</v>
      </c>
      <c r="C303" s="243"/>
      <c r="D303" s="244"/>
      <c r="E303" s="158"/>
      <c r="F303" s="80">
        <f>F253</f>
        <v>0</v>
      </c>
      <c r="G303" s="80">
        <f t="shared" ref="G303:N303" si="39">G253</f>
        <v>21.6</v>
      </c>
      <c r="H303" s="80">
        <f t="shared" si="39"/>
        <v>0</v>
      </c>
      <c r="I303" s="80">
        <f t="shared" si="39"/>
        <v>24.44</v>
      </c>
      <c r="J303" s="81">
        <f t="shared" si="39"/>
        <v>0</v>
      </c>
      <c r="K303" s="81">
        <f t="shared" si="39"/>
        <v>0</v>
      </c>
      <c r="L303" s="119">
        <f t="shared" si="39"/>
        <v>0</v>
      </c>
      <c r="M303" s="80">
        <f t="shared" si="39"/>
        <v>0</v>
      </c>
      <c r="N303" s="80">
        <f t="shared" si="39"/>
        <v>0</v>
      </c>
    </row>
    <row r="304" spans="1:14" ht="25.5" customHeight="1" x14ac:dyDescent="0.25">
      <c r="A304" s="60"/>
      <c r="B304" s="242" t="s">
        <v>25</v>
      </c>
      <c r="C304" s="243"/>
      <c r="D304" s="244"/>
      <c r="E304" s="158"/>
      <c r="F304" s="80">
        <f>F300+F298+F296+F292+F269+F268+F266+F262</f>
        <v>7002.3000000000011</v>
      </c>
      <c r="G304" s="80">
        <f>G300+G298+G296+G292+G269+G268+G266+G262</f>
        <v>9207.7000000000007</v>
      </c>
      <c r="H304" s="80">
        <f>H300+H298+H296+H292+H269+H268+H266+H262</f>
        <v>9713.6899999999987</v>
      </c>
      <c r="I304" s="80">
        <f t="shared" ref="I304:N304" si="40">I300+I298+I296+I292+I269+I268+I266+I262+I265+I260+I259+I257+I255+I252</f>
        <v>13635.810000000001</v>
      </c>
      <c r="J304" s="80">
        <f t="shared" si="40"/>
        <v>20494.61</v>
      </c>
      <c r="K304" s="80">
        <f t="shared" si="40"/>
        <v>20286.169999999998</v>
      </c>
      <c r="L304" s="119">
        <f t="shared" si="40"/>
        <v>334.9</v>
      </c>
      <c r="M304" s="80">
        <f t="shared" si="40"/>
        <v>334.9</v>
      </c>
      <c r="N304" s="80">
        <f t="shared" si="40"/>
        <v>334.9</v>
      </c>
    </row>
    <row r="305" spans="1:15" ht="23.25" customHeight="1" x14ac:dyDescent="0.25">
      <c r="A305" s="60"/>
      <c r="B305" s="242" t="s">
        <v>26</v>
      </c>
      <c r="C305" s="243"/>
      <c r="D305" s="244"/>
      <c r="E305" s="158"/>
      <c r="F305" s="80">
        <f>F301+F299+F297+F295+F294+F293+F291+F278+F270+F267+F264+F263+F261+F258+F256+F254+F251</f>
        <v>31613.29</v>
      </c>
      <c r="G305" s="80">
        <f t="shared" ref="G305:N305" si="41">G301+G299+G297+G295+G294+G293+G291+G278+G270+G267+G264+G263+G261+G258+G256+G254+G251</f>
        <v>34712.080000000002</v>
      </c>
      <c r="H305" s="80">
        <f t="shared" si="41"/>
        <v>39408.15</v>
      </c>
      <c r="I305" s="80">
        <f t="shared" si="41"/>
        <v>42644.549999999996</v>
      </c>
      <c r="J305" s="81">
        <f t="shared" si="41"/>
        <v>50853.39</v>
      </c>
      <c r="K305" s="81">
        <f t="shared" si="41"/>
        <v>48317.89</v>
      </c>
      <c r="L305" s="119">
        <f t="shared" si="41"/>
        <v>80832.669999999984</v>
      </c>
      <c r="M305" s="80">
        <f t="shared" si="41"/>
        <v>80095.72</v>
      </c>
      <c r="N305" s="80">
        <f t="shared" si="41"/>
        <v>80835.73</v>
      </c>
      <c r="O305" s="80"/>
    </row>
    <row r="306" spans="1:15" ht="23.25" customHeight="1" x14ac:dyDescent="0.25">
      <c r="A306" s="220" t="s">
        <v>278</v>
      </c>
      <c r="B306" s="221"/>
      <c r="C306" s="221"/>
      <c r="D306" s="221"/>
      <c r="E306" s="221"/>
      <c r="F306" s="221"/>
      <c r="G306" s="221"/>
      <c r="H306" s="221"/>
      <c r="I306" s="221"/>
      <c r="J306" s="221"/>
      <c r="K306" s="221"/>
      <c r="L306" s="221"/>
      <c r="M306" s="222"/>
      <c r="N306" s="134"/>
    </row>
    <row r="307" spans="1:15" ht="24" customHeight="1" x14ac:dyDescent="0.25">
      <c r="A307" s="220" t="s">
        <v>144</v>
      </c>
      <c r="B307" s="221"/>
      <c r="C307" s="221"/>
      <c r="D307" s="221"/>
      <c r="E307" s="222"/>
      <c r="F307" s="13">
        <f>F308+F309+F310+F311</f>
        <v>511934.90399999998</v>
      </c>
      <c r="G307" s="13">
        <f t="shared" ref="G307:N307" si="42">G308+G309+G310+G311</f>
        <v>610575.92000000004</v>
      </c>
      <c r="H307" s="13">
        <f t="shared" si="42"/>
        <v>737196.99</v>
      </c>
      <c r="I307" s="13">
        <f t="shared" si="42"/>
        <v>695130.74</v>
      </c>
      <c r="J307" s="16">
        <f t="shared" si="42"/>
        <v>879675.49</v>
      </c>
      <c r="K307" s="16">
        <f t="shared" si="42"/>
        <v>843098.85</v>
      </c>
      <c r="L307" s="121">
        <f t="shared" si="42"/>
        <v>902429.85</v>
      </c>
      <c r="M307" s="13">
        <f t="shared" si="42"/>
        <v>877931.65</v>
      </c>
      <c r="N307" s="13">
        <f t="shared" si="42"/>
        <v>887028.63</v>
      </c>
    </row>
    <row r="308" spans="1:15" ht="25.5" customHeight="1" x14ac:dyDescent="0.25">
      <c r="A308" s="10"/>
      <c r="B308" s="239" t="s">
        <v>24</v>
      </c>
      <c r="C308" s="240"/>
      <c r="D308" s="241"/>
      <c r="E308" s="172"/>
      <c r="F308" s="13">
        <f t="shared" ref="F308:N310" si="43">F303+F234+F195+F162+F49</f>
        <v>10634.82</v>
      </c>
      <c r="G308" s="13">
        <f t="shared" si="43"/>
        <v>43183.81</v>
      </c>
      <c r="H308" s="13">
        <f t="shared" si="43"/>
        <v>121102.79000000001</v>
      </c>
      <c r="I308" s="13">
        <f t="shared" si="43"/>
        <v>39373.600000000006</v>
      </c>
      <c r="J308" s="16">
        <f t="shared" si="43"/>
        <v>55695.199999999997</v>
      </c>
      <c r="K308" s="16">
        <f t="shared" si="43"/>
        <v>55508.060000000005</v>
      </c>
      <c r="L308" s="121">
        <f t="shared" si="43"/>
        <v>59979.199999999997</v>
      </c>
      <c r="M308" s="13">
        <f t="shared" si="43"/>
        <v>57435.799999999996</v>
      </c>
      <c r="N308" s="13">
        <f t="shared" si="43"/>
        <v>56934.299999999996</v>
      </c>
    </row>
    <row r="309" spans="1:15" ht="25.5" customHeight="1" x14ac:dyDescent="0.25">
      <c r="A309" s="10"/>
      <c r="B309" s="239" t="s">
        <v>25</v>
      </c>
      <c r="C309" s="240"/>
      <c r="D309" s="241"/>
      <c r="E309" s="172"/>
      <c r="F309" s="13">
        <f t="shared" si="43"/>
        <v>382931.06</v>
      </c>
      <c r="G309" s="13">
        <f t="shared" si="43"/>
        <v>414435.68000000005</v>
      </c>
      <c r="H309" s="13">
        <f t="shared" si="43"/>
        <v>451898.51</v>
      </c>
      <c r="I309" s="13">
        <f t="shared" si="43"/>
        <v>486397.5</v>
      </c>
      <c r="J309" s="16">
        <f t="shared" si="43"/>
        <v>570192.74</v>
      </c>
      <c r="K309" s="16">
        <f t="shared" si="43"/>
        <v>565990.91999999993</v>
      </c>
      <c r="L309" s="121">
        <f t="shared" si="43"/>
        <v>474875.77</v>
      </c>
      <c r="M309" s="13">
        <f t="shared" si="43"/>
        <v>460079.45</v>
      </c>
      <c r="N309" s="13">
        <f t="shared" si="43"/>
        <v>460079.45</v>
      </c>
    </row>
    <row r="310" spans="1:15" ht="25.5" customHeight="1" x14ac:dyDescent="0.25">
      <c r="A310" s="10"/>
      <c r="B310" s="239" t="s">
        <v>26</v>
      </c>
      <c r="C310" s="240"/>
      <c r="D310" s="241"/>
      <c r="E310" s="172"/>
      <c r="F310" s="13">
        <f t="shared" si="43"/>
        <v>118369.024</v>
      </c>
      <c r="G310" s="13">
        <f t="shared" si="43"/>
        <v>152956.43</v>
      </c>
      <c r="H310" s="13">
        <f t="shared" si="43"/>
        <v>164195.69</v>
      </c>
      <c r="I310" s="13">
        <f t="shared" si="43"/>
        <v>169359.63999999998</v>
      </c>
      <c r="J310" s="16">
        <f t="shared" si="43"/>
        <v>253787.55</v>
      </c>
      <c r="K310" s="16">
        <f t="shared" si="43"/>
        <v>221599.87</v>
      </c>
      <c r="L310" s="121">
        <f t="shared" si="43"/>
        <v>367574.88</v>
      </c>
      <c r="M310" s="13">
        <f t="shared" si="43"/>
        <v>360416.4</v>
      </c>
      <c r="N310" s="13">
        <f t="shared" si="43"/>
        <v>370014.88</v>
      </c>
    </row>
    <row r="311" spans="1:15" ht="25.5" customHeight="1" x14ac:dyDescent="0.25">
      <c r="A311" s="10"/>
      <c r="B311" s="239" t="s">
        <v>161</v>
      </c>
      <c r="C311" s="240"/>
      <c r="D311" s="241"/>
      <c r="E311" s="172"/>
      <c r="F311" s="13">
        <f t="shared" ref="F311:N311" si="44">F237+F198+F165+F52</f>
        <v>0</v>
      </c>
      <c r="G311" s="13">
        <f t="shared" si="44"/>
        <v>0</v>
      </c>
      <c r="H311" s="13">
        <f t="shared" si="44"/>
        <v>0</v>
      </c>
      <c r="I311" s="13">
        <f t="shared" si="44"/>
        <v>0</v>
      </c>
      <c r="J311" s="16">
        <f t="shared" si="44"/>
        <v>0</v>
      </c>
      <c r="K311" s="16">
        <f t="shared" si="44"/>
        <v>0</v>
      </c>
      <c r="L311" s="121">
        <f t="shared" si="44"/>
        <v>0</v>
      </c>
      <c r="M311" s="13">
        <f t="shared" si="44"/>
        <v>0</v>
      </c>
      <c r="N311" s="13">
        <f t="shared" si="44"/>
        <v>0</v>
      </c>
    </row>
    <row r="312" spans="1:15" x14ac:dyDescent="0.25">
      <c r="A312" s="1"/>
      <c r="J312" s="15"/>
      <c r="K312" s="15"/>
    </row>
  </sheetData>
  <mergeCells count="271">
    <mergeCell ref="C4:L6"/>
    <mergeCell ref="A14:M14"/>
    <mergeCell ref="C15:N15"/>
    <mergeCell ref="C16:N16"/>
    <mergeCell ref="A17:A19"/>
    <mergeCell ref="B17:B19"/>
    <mergeCell ref="C17:C19"/>
    <mergeCell ref="D17:D19"/>
    <mergeCell ref="E17:E19"/>
    <mergeCell ref="F17:N18"/>
    <mergeCell ref="J19:K19"/>
    <mergeCell ref="B8:L8"/>
    <mergeCell ref="B9:L9"/>
    <mergeCell ref="B10:L10"/>
    <mergeCell ref="B11:L11"/>
    <mergeCell ref="B12:M12"/>
    <mergeCell ref="A20:A24"/>
    <mergeCell ref="B20:B24"/>
    <mergeCell ref="C20:C26"/>
    <mergeCell ref="D20:D28"/>
    <mergeCell ref="A28:A29"/>
    <mergeCell ref="B28:B29"/>
    <mergeCell ref="C28:C34"/>
    <mergeCell ref="A30:A31"/>
    <mergeCell ref="B30:B31"/>
    <mergeCell ref="D30:D34"/>
    <mergeCell ref="P31:R32"/>
    <mergeCell ref="A32:A33"/>
    <mergeCell ref="B32:B33"/>
    <mergeCell ref="C36:C47"/>
    <mergeCell ref="D36:D40"/>
    <mergeCell ref="A38:A39"/>
    <mergeCell ref="B38:B39"/>
    <mergeCell ref="A42:A43"/>
    <mergeCell ref="B42:B43"/>
    <mergeCell ref="E48:E51"/>
    <mergeCell ref="B49:C49"/>
    <mergeCell ref="B50:C50"/>
    <mergeCell ref="B51:C51"/>
    <mergeCell ref="B52:C52"/>
    <mergeCell ref="A56:N56"/>
    <mergeCell ref="D42:D43"/>
    <mergeCell ref="A44:A45"/>
    <mergeCell ref="B44:B45"/>
    <mergeCell ref="D46:D47"/>
    <mergeCell ref="A48:A52"/>
    <mergeCell ref="B48:C48"/>
    <mergeCell ref="D48:D51"/>
    <mergeCell ref="C57:N57"/>
    <mergeCell ref="C58:N58"/>
    <mergeCell ref="A59:A61"/>
    <mergeCell ref="B59:B61"/>
    <mergeCell ref="C59:C61"/>
    <mergeCell ref="D59:D61"/>
    <mergeCell ref="E59:E61"/>
    <mergeCell ref="F59:N59"/>
    <mergeCell ref="J60:K60"/>
    <mergeCell ref="B62:B66"/>
    <mergeCell ref="C62:C68"/>
    <mergeCell ref="D62:D66"/>
    <mergeCell ref="A63:A66"/>
    <mergeCell ref="D67:D70"/>
    <mergeCell ref="A70:A71"/>
    <mergeCell ref="B70:B71"/>
    <mergeCell ref="C70:C77"/>
    <mergeCell ref="A72:A73"/>
    <mergeCell ref="B72:B73"/>
    <mergeCell ref="C79:C80"/>
    <mergeCell ref="D79:D80"/>
    <mergeCell ref="D81:D82"/>
    <mergeCell ref="A82:A84"/>
    <mergeCell ref="B82:B84"/>
    <mergeCell ref="C82:C84"/>
    <mergeCell ref="D72:D73"/>
    <mergeCell ref="A74:A75"/>
    <mergeCell ref="B74:B75"/>
    <mergeCell ref="D74:D77"/>
    <mergeCell ref="A76:A77"/>
    <mergeCell ref="B76:B77"/>
    <mergeCell ref="A85:A88"/>
    <mergeCell ref="B85:B88"/>
    <mergeCell ref="C85:C95"/>
    <mergeCell ref="D85:D86"/>
    <mergeCell ref="D87:D91"/>
    <mergeCell ref="A89:A90"/>
    <mergeCell ref="B89:B90"/>
    <mergeCell ref="A92:A93"/>
    <mergeCell ref="B92:B93"/>
    <mergeCell ref="D92:D93"/>
    <mergeCell ref="A100:A101"/>
    <mergeCell ref="B100:B101"/>
    <mergeCell ref="C100:C103"/>
    <mergeCell ref="D100:D103"/>
    <mergeCell ref="A102:A103"/>
    <mergeCell ref="B102:B103"/>
    <mergeCell ref="A94:A95"/>
    <mergeCell ref="B94:B95"/>
    <mergeCell ref="D94:D95"/>
    <mergeCell ref="C96:C97"/>
    <mergeCell ref="D96:D99"/>
    <mergeCell ref="A98:A99"/>
    <mergeCell ref="B98:B99"/>
    <mergeCell ref="C98:C99"/>
    <mergeCell ref="A129:A148"/>
    <mergeCell ref="C129:C148"/>
    <mergeCell ref="D129:D130"/>
    <mergeCell ref="E129:E148"/>
    <mergeCell ref="D132:D135"/>
    <mergeCell ref="D140:D142"/>
    <mergeCell ref="D159:D160"/>
    <mergeCell ref="A105:A118"/>
    <mergeCell ref="C105:C118"/>
    <mergeCell ref="E105:E118"/>
    <mergeCell ref="D112:D115"/>
    <mergeCell ref="A119:A127"/>
    <mergeCell ref="C119:C127"/>
    <mergeCell ref="E119:E127"/>
    <mergeCell ref="A161:D161"/>
    <mergeCell ref="A162:D162"/>
    <mergeCell ref="A163:D163"/>
    <mergeCell ref="A164:D164"/>
    <mergeCell ref="A165:D165"/>
    <mergeCell ref="A151:A155"/>
    <mergeCell ref="C151:C155"/>
    <mergeCell ref="D151:D154"/>
    <mergeCell ref="A168:N168"/>
    <mergeCell ref="E151:E155"/>
    <mergeCell ref="A156:A157"/>
    <mergeCell ref="B156:B157"/>
    <mergeCell ref="C156:C160"/>
    <mergeCell ref="D156:D157"/>
    <mergeCell ref="A159:A160"/>
    <mergeCell ref="B159:B160"/>
    <mergeCell ref="B169:C169"/>
    <mergeCell ref="D169:N169"/>
    <mergeCell ref="B170:C170"/>
    <mergeCell ref="D170:N170"/>
    <mergeCell ref="A171:A172"/>
    <mergeCell ref="B171:B172"/>
    <mergeCell ref="C171:C172"/>
    <mergeCell ref="D171:D172"/>
    <mergeCell ref="E171:E172"/>
    <mergeCell ref="A184:A187"/>
    <mergeCell ref="A180:A181"/>
    <mergeCell ref="B180:B181"/>
    <mergeCell ref="C180:C181"/>
    <mergeCell ref="D180:D182"/>
    <mergeCell ref="A182:A183"/>
    <mergeCell ref="B182:B183"/>
    <mergeCell ref="C182:C189"/>
    <mergeCell ref="F171:N171"/>
    <mergeCell ref="J172:K172"/>
    <mergeCell ref="A173:A177"/>
    <mergeCell ref="B173:B177"/>
    <mergeCell ref="C173:C179"/>
    <mergeCell ref="D173:D179"/>
    <mergeCell ref="E178:E179"/>
    <mergeCell ref="C190:C193"/>
    <mergeCell ref="D190:D192"/>
    <mergeCell ref="B194:D194"/>
    <mergeCell ref="B195:D195"/>
    <mergeCell ref="B196:D196"/>
    <mergeCell ref="B197:D197"/>
    <mergeCell ref="A188:A189"/>
    <mergeCell ref="B188:B189"/>
    <mergeCell ref="D188:D189"/>
    <mergeCell ref="B198:D198"/>
    <mergeCell ref="B202:N202"/>
    <mergeCell ref="C203:N203"/>
    <mergeCell ref="C204:N204"/>
    <mergeCell ref="A205:A206"/>
    <mergeCell ref="B205:B206"/>
    <mergeCell ref="C205:C206"/>
    <mergeCell ref="D205:D206"/>
    <mergeCell ref="E205:E206"/>
    <mergeCell ref="F205:N205"/>
    <mergeCell ref="J206:K206"/>
    <mergeCell ref="A207:A211"/>
    <mergeCell ref="B207:B211"/>
    <mergeCell ref="C207:C212"/>
    <mergeCell ref="D207:D212"/>
    <mergeCell ref="C213:C218"/>
    <mergeCell ref="D213:D214"/>
    <mergeCell ref="A214:A215"/>
    <mergeCell ref="B214:B215"/>
    <mergeCell ref="A216:A217"/>
    <mergeCell ref="C228:C232"/>
    <mergeCell ref="A231:A232"/>
    <mergeCell ref="B231:B232"/>
    <mergeCell ref="D231:D232"/>
    <mergeCell ref="B233:D233"/>
    <mergeCell ref="B234:D234"/>
    <mergeCell ref="B216:B217"/>
    <mergeCell ref="D216:D217"/>
    <mergeCell ref="A218:A219"/>
    <mergeCell ref="B218:B219"/>
    <mergeCell ref="D218:D222"/>
    <mergeCell ref="C220:C227"/>
    <mergeCell ref="A223:A224"/>
    <mergeCell ref="B223:B224"/>
    <mergeCell ref="D223:D224"/>
    <mergeCell ref="D226:D228"/>
    <mergeCell ref="A243:A244"/>
    <mergeCell ref="B243:B244"/>
    <mergeCell ref="C243:C244"/>
    <mergeCell ref="D243:D244"/>
    <mergeCell ref="E243:E244"/>
    <mergeCell ref="F243:N243"/>
    <mergeCell ref="J244:K244"/>
    <mergeCell ref="B235:D235"/>
    <mergeCell ref="B236:D236"/>
    <mergeCell ref="B237:D237"/>
    <mergeCell ref="B240:N240"/>
    <mergeCell ref="C241:N241"/>
    <mergeCell ref="C242:N242"/>
    <mergeCell ref="A245:A250"/>
    <mergeCell ref="B245:B249"/>
    <mergeCell ref="C245:C250"/>
    <mergeCell ref="D245:D250"/>
    <mergeCell ref="A251:A252"/>
    <mergeCell ref="B251:B252"/>
    <mergeCell ref="C251:C269"/>
    <mergeCell ref="D251:D252"/>
    <mergeCell ref="A254:A255"/>
    <mergeCell ref="B254:B255"/>
    <mergeCell ref="A264:A267"/>
    <mergeCell ref="D254:D262"/>
    <mergeCell ref="A256:A257"/>
    <mergeCell ref="B256:B257"/>
    <mergeCell ref="A258:A259"/>
    <mergeCell ref="B258:B259"/>
    <mergeCell ref="A260:A261"/>
    <mergeCell ref="B260:B262"/>
    <mergeCell ref="A262:A263"/>
    <mergeCell ref="C292:C295"/>
    <mergeCell ref="D292:D293"/>
    <mergeCell ref="A296:A297"/>
    <mergeCell ref="B296:B297"/>
    <mergeCell ref="C296:C297"/>
    <mergeCell ref="D296:D297"/>
    <mergeCell ref="C270:C277"/>
    <mergeCell ref="D270:D271"/>
    <mergeCell ref="E270:E277"/>
    <mergeCell ref="D273:D274"/>
    <mergeCell ref="C278:C290"/>
    <mergeCell ref="E278:E290"/>
    <mergeCell ref="D288:D290"/>
    <mergeCell ref="B310:D310"/>
    <mergeCell ref="B311:D311"/>
    <mergeCell ref="B124:B125"/>
    <mergeCell ref="D124:D125"/>
    <mergeCell ref="G124:G125"/>
    <mergeCell ref="H124:H125"/>
    <mergeCell ref="B184:B187"/>
    <mergeCell ref="D184:D187"/>
    <mergeCell ref="D264:D267"/>
    <mergeCell ref="B264:B267"/>
    <mergeCell ref="B304:D304"/>
    <mergeCell ref="B305:D305"/>
    <mergeCell ref="A306:M306"/>
    <mergeCell ref="A307:E307"/>
    <mergeCell ref="B308:D308"/>
    <mergeCell ref="B309:D309"/>
    <mergeCell ref="A298:A300"/>
    <mergeCell ref="B298:B300"/>
    <mergeCell ref="C298:C301"/>
    <mergeCell ref="D298:D300"/>
    <mergeCell ref="B302:D302"/>
    <mergeCell ref="B303:D303"/>
    <mergeCell ref="A292:A293"/>
    <mergeCell ref="B292:B293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  <rowBreaks count="6" manualBreakCount="6">
    <brk id="25" max="13" man="1"/>
    <brk id="52" max="13" man="1"/>
    <brk id="142" max="13" man="1"/>
    <brk id="167" max="13" man="1"/>
    <brk id="213" max="13" man="1"/>
    <brk id="237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5"/>
  <sheetViews>
    <sheetView topLeftCell="A22" workbookViewId="0">
      <selection activeCell="O82" sqref="O82"/>
    </sheetView>
  </sheetViews>
  <sheetFormatPr defaultRowHeight="15" x14ac:dyDescent="0.25"/>
  <cols>
    <col min="1" max="1" width="7.28515625" customWidth="1"/>
    <col min="2" max="2" width="31.42578125" customWidth="1"/>
    <col min="3" max="3" width="13.85546875" customWidth="1"/>
    <col min="4" max="4" width="10" customWidth="1"/>
    <col min="5" max="5" width="9.85546875" customWidth="1"/>
    <col min="6" max="9" width="14.42578125" customWidth="1"/>
    <col min="10" max="11" width="14.42578125" style="14" customWidth="1"/>
    <col min="12" max="12" width="14.42578125" style="103" customWidth="1"/>
    <col min="13" max="14" width="14.42578125" customWidth="1"/>
  </cols>
  <sheetData>
    <row r="1" spans="1:20" x14ac:dyDescent="0.25">
      <c r="E1" s="88" t="s">
        <v>294</v>
      </c>
      <c r="F1" s="88"/>
      <c r="G1" s="88"/>
      <c r="H1" s="88"/>
      <c r="I1" s="88"/>
    </row>
    <row r="2" spans="1:20" x14ac:dyDescent="0.25">
      <c r="E2" s="88"/>
      <c r="F2" s="88"/>
      <c r="G2" s="88"/>
      <c r="H2" s="88"/>
      <c r="I2" s="88"/>
    </row>
    <row r="3" spans="1:20" x14ac:dyDescent="0.25">
      <c r="E3" s="88" t="s">
        <v>295</v>
      </c>
      <c r="F3" s="88"/>
      <c r="G3" s="88"/>
      <c r="H3" s="88"/>
      <c r="I3" s="88"/>
    </row>
    <row r="4" spans="1:20" x14ac:dyDescent="0.25">
      <c r="C4" s="196" t="s">
        <v>296</v>
      </c>
      <c r="D4" s="196"/>
      <c r="E4" s="196"/>
      <c r="F4" s="196"/>
      <c r="G4" s="196"/>
      <c r="H4" s="196"/>
      <c r="I4" s="196"/>
      <c r="J4" s="196"/>
      <c r="K4" s="196"/>
      <c r="L4" s="196"/>
    </row>
    <row r="5" spans="1:20" x14ac:dyDescent="0.25">
      <c r="C5" s="196"/>
      <c r="D5" s="196"/>
      <c r="E5" s="196"/>
      <c r="F5" s="196"/>
      <c r="G5" s="196"/>
      <c r="H5" s="196"/>
      <c r="I5" s="196"/>
      <c r="J5" s="196"/>
      <c r="K5" s="196"/>
      <c r="L5" s="196"/>
    </row>
    <row r="6" spans="1:20" x14ac:dyDescent="0.25">
      <c r="C6" s="196"/>
      <c r="D6" s="196"/>
      <c r="E6" s="196"/>
      <c r="F6" s="196"/>
      <c r="G6" s="196"/>
      <c r="H6" s="196"/>
      <c r="I6" s="196"/>
      <c r="J6" s="196"/>
      <c r="K6" s="196"/>
      <c r="L6" s="196"/>
    </row>
    <row r="7" spans="1:20" x14ac:dyDescent="0.25">
      <c r="A7" s="17"/>
      <c r="B7" s="17"/>
      <c r="C7" s="17"/>
      <c r="D7" s="17"/>
      <c r="E7" s="17"/>
      <c r="F7" s="17"/>
      <c r="G7" s="17"/>
      <c r="H7" s="17"/>
      <c r="I7" s="17"/>
      <c r="J7" s="18"/>
      <c r="K7" s="18"/>
      <c r="L7" s="104"/>
      <c r="M7" s="17"/>
      <c r="N7" s="17"/>
    </row>
    <row r="8" spans="1:20" x14ac:dyDescent="0.25">
      <c r="A8" s="17"/>
      <c r="B8" s="17"/>
      <c r="C8" s="17"/>
      <c r="D8" s="17"/>
      <c r="E8" s="17"/>
      <c r="F8" s="17"/>
      <c r="G8" s="17"/>
      <c r="H8" s="17"/>
      <c r="I8" s="17"/>
      <c r="J8" s="18"/>
      <c r="K8" s="18"/>
      <c r="L8" s="104"/>
      <c r="M8" s="17"/>
      <c r="N8" s="17"/>
    </row>
    <row r="9" spans="1:20" ht="18.75" x14ac:dyDescent="0.3">
      <c r="A9" s="207" t="s">
        <v>265</v>
      </c>
      <c r="B9" s="207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156"/>
    </row>
    <row r="10" spans="1:20" ht="28.5" customHeight="1" x14ac:dyDescent="0.3">
      <c r="A10" s="155"/>
      <c r="B10" s="89" t="s">
        <v>297</v>
      </c>
      <c r="C10" s="270" t="s">
        <v>298</v>
      </c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</row>
    <row r="11" spans="1:20" ht="27.75" customHeight="1" x14ac:dyDescent="0.3">
      <c r="A11" s="155"/>
      <c r="B11" s="89" t="s">
        <v>299</v>
      </c>
      <c r="C11" s="270" t="s">
        <v>300</v>
      </c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</row>
    <row r="12" spans="1:20" ht="15" customHeight="1" x14ac:dyDescent="0.25">
      <c r="A12" s="275" t="s">
        <v>292</v>
      </c>
      <c r="B12" s="200" t="s">
        <v>0</v>
      </c>
      <c r="C12" s="200" t="s">
        <v>1</v>
      </c>
      <c r="D12" s="200" t="s">
        <v>2</v>
      </c>
      <c r="E12" s="200" t="s">
        <v>3</v>
      </c>
      <c r="F12" s="271" t="s">
        <v>288</v>
      </c>
      <c r="G12" s="271"/>
      <c r="H12" s="271"/>
      <c r="I12" s="271"/>
      <c r="J12" s="271"/>
      <c r="K12" s="271"/>
      <c r="L12" s="271"/>
      <c r="M12" s="271"/>
      <c r="N12" s="271"/>
      <c r="O12" s="4"/>
      <c r="P12" s="4"/>
      <c r="Q12" s="3"/>
      <c r="R12" s="6"/>
      <c r="S12" s="6"/>
      <c r="T12" s="6"/>
    </row>
    <row r="13" spans="1:20" ht="18.75" customHeight="1" x14ac:dyDescent="0.25">
      <c r="A13" s="275"/>
      <c r="B13" s="200"/>
      <c r="C13" s="200"/>
      <c r="D13" s="200"/>
      <c r="E13" s="200"/>
      <c r="F13" s="271"/>
      <c r="G13" s="271"/>
      <c r="H13" s="271"/>
      <c r="I13" s="271"/>
      <c r="J13" s="271"/>
      <c r="K13" s="271"/>
      <c r="L13" s="271"/>
      <c r="M13" s="271"/>
      <c r="N13" s="271"/>
      <c r="O13" s="4"/>
      <c r="P13" s="4"/>
      <c r="Q13" s="3"/>
      <c r="R13" s="6"/>
      <c r="S13" s="6"/>
      <c r="T13" s="6"/>
    </row>
    <row r="14" spans="1:20" x14ac:dyDescent="0.25">
      <c r="A14" s="275"/>
      <c r="B14" s="200"/>
      <c r="C14" s="200"/>
      <c r="D14" s="200"/>
      <c r="E14" s="200"/>
      <c r="F14" s="153">
        <v>2020</v>
      </c>
      <c r="G14" s="153">
        <v>2021</v>
      </c>
      <c r="H14" s="153">
        <v>2022</v>
      </c>
      <c r="I14" s="153">
        <v>2023</v>
      </c>
      <c r="J14" s="206">
        <v>2024</v>
      </c>
      <c r="K14" s="206"/>
      <c r="L14" s="105">
        <v>2025</v>
      </c>
      <c r="M14" s="153">
        <v>2026</v>
      </c>
      <c r="N14" s="153">
        <v>2027</v>
      </c>
      <c r="O14" s="180"/>
      <c r="P14" s="180"/>
      <c r="Q14" s="3"/>
      <c r="R14" s="6"/>
      <c r="S14" s="6"/>
      <c r="T14" s="6"/>
    </row>
    <row r="15" spans="1:20" ht="66" customHeight="1" x14ac:dyDescent="0.25">
      <c r="A15" s="211">
        <v>1</v>
      </c>
      <c r="B15" s="203" t="s">
        <v>5</v>
      </c>
      <c r="C15" s="212" t="s">
        <v>263</v>
      </c>
      <c r="D15" s="209" t="s">
        <v>260</v>
      </c>
      <c r="E15" s="123"/>
      <c r="F15" s="146" t="s">
        <v>158</v>
      </c>
      <c r="G15" s="146" t="s">
        <v>158</v>
      </c>
      <c r="H15" s="146" t="s">
        <v>158</v>
      </c>
      <c r="I15" s="146" t="s">
        <v>162</v>
      </c>
      <c r="J15" s="124" t="s">
        <v>160</v>
      </c>
      <c r="K15" s="124" t="s">
        <v>6</v>
      </c>
      <c r="L15" s="125" t="s">
        <v>160</v>
      </c>
      <c r="M15" s="146" t="s">
        <v>160</v>
      </c>
      <c r="N15" s="146" t="s">
        <v>160</v>
      </c>
      <c r="O15" s="6"/>
      <c r="P15" s="6"/>
      <c r="Q15" s="6"/>
      <c r="R15" s="6"/>
      <c r="S15" s="6"/>
      <c r="T15" s="6"/>
    </row>
    <row r="16" spans="1:20" ht="33" customHeight="1" x14ac:dyDescent="0.25">
      <c r="A16" s="211"/>
      <c r="B16" s="204"/>
      <c r="C16" s="212"/>
      <c r="D16" s="209"/>
      <c r="E16" s="20" t="s">
        <v>159</v>
      </c>
      <c r="F16" s="22">
        <f>F17+F18+F19</f>
        <v>135883.15</v>
      </c>
      <c r="G16" s="22">
        <f t="shared" ref="G16:N16" si="0">G17+G18+G19</f>
        <v>148391.59</v>
      </c>
      <c r="H16" s="22">
        <f t="shared" si="0"/>
        <v>160189.66999999998</v>
      </c>
      <c r="I16" s="22">
        <f t="shared" si="0"/>
        <v>168557.53</v>
      </c>
      <c r="J16" s="23">
        <f t="shared" si="0"/>
        <v>221739.94</v>
      </c>
      <c r="K16" s="23">
        <f t="shared" si="0"/>
        <v>203350.86</v>
      </c>
      <c r="L16" s="106">
        <f t="shared" si="0"/>
        <v>220505.93</v>
      </c>
      <c r="M16" s="22">
        <f t="shared" si="0"/>
        <v>216948.43</v>
      </c>
      <c r="N16" s="22">
        <f t="shared" si="0"/>
        <v>217754.03999999998</v>
      </c>
      <c r="O16" s="6"/>
      <c r="P16" s="6"/>
      <c r="Q16" s="6"/>
      <c r="R16" s="6"/>
      <c r="S16" s="6"/>
      <c r="T16" s="6"/>
    </row>
    <row r="17" spans="1:20" ht="29.25" customHeight="1" x14ac:dyDescent="0.25">
      <c r="A17" s="211"/>
      <c r="B17" s="204"/>
      <c r="C17" s="212"/>
      <c r="D17" s="209"/>
      <c r="E17" s="24" t="s">
        <v>10</v>
      </c>
      <c r="F17" s="22">
        <f t="shared" ref="F17:N19" si="1">F45</f>
        <v>111607.08</v>
      </c>
      <c r="G17" s="22">
        <f t="shared" si="1"/>
        <v>113889.9</v>
      </c>
      <c r="H17" s="22">
        <f t="shared" si="1"/>
        <v>123554.45</v>
      </c>
      <c r="I17" s="22">
        <f t="shared" si="1"/>
        <v>134986.31</v>
      </c>
      <c r="J17" s="23">
        <f t="shared" si="1"/>
        <v>158834.28999999998</v>
      </c>
      <c r="K17" s="23">
        <f t="shared" si="1"/>
        <v>157498.99</v>
      </c>
      <c r="L17" s="106">
        <f t="shared" si="1"/>
        <v>105611.26</v>
      </c>
      <c r="M17" s="22">
        <f t="shared" si="1"/>
        <v>105611.26</v>
      </c>
      <c r="N17" s="22">
        <f t="shared" si="1"/>
        <v>105611.26</v>
      </c>
      <c r="O17" s="6"/>
      <c r="P17" s="6"/>
      <c r="Q17" s="6"/>
      <c r="R17" s="6"/>
      <c r="S17" s="6"/>
      <c r="T17" s="6"/>
    </row>
    <row r="18" spans="1:20" ht="29.25" customHeight="1" x14ac:dyDescent="0.25">
      <c r="A18" s="211"/>
      <c r="B18" s="204"/>
      <c r="C18" s="212"/>
      <c r="D18" s="209"/>
      <c r="E18" s="24" t="s">
        <v>11</v>
      </c>
      <c r="F18" s="22">
        <f t="shared" si="1"/>
        <v>24276.07</v>
      </c>
      <c r="G18" s="22">
        <f t="shared" si="1"/>
        <v>34501.69</v>
      </c>
      <c r="H18" s="22">
        <f t="shared" si="1"/>
        <v>36635.22</v>
      </c>
      <c r="I18" s="22">
        <f t="shared" si="1"/>
        <v>33571.22</v>
      </c>
      <c r="J18" s="23">
        <f t="shared" si="1"/>
        <v>62905.650000000009</v>
      </c>
      <c r="K18" s="23">
        <f t="shared" si="1"/>
        <v>45851.87</v>
      </c>
      <c r="L18" s="106">
        <f t="shared" si="1"/>
        <v>114894.67</v>
      </c>
      <c r="M18" s="22">
        <f t="shared" si="1"/>
        <v>111337.17</v>
      </c>
      <c r="N18" s="22">
        <f t="shared" si="1"/>
        <v>112142.78</v>
      </c>
      <c r="O18" s="6"/>
      <c r="P18" s="6"/>
      <c r="Q18" s="6"/>
      <c r="R18" s="6"/>
      <c r="S18" s="6"/>
      <c r="T18" s="6"/>
    </row>
    <row r="19" spans="1:20" ht="36" customHeight="1" x14ac:dyDescent="0.25">
      <c r="A19" s="211"/>
      <c r="B19" s="205"/>
      <c r="C19" s="212"/>
      <c r="D19" s="209"/>
      <c r="E19" s="93" t="s">
        <v>262</v>
      </c>
      <c r="F19" s="26">
        <f t="shared" si="1"/>
        <v>0</v>
      </c>
      <c r="G19" s="26">
        <f t="shared" si="1"/>
        <v>0</v>
      </c>
      <c r="H19" s="26">
        <f t="shared" si="1"/>
        <v>0</v>
      </c>
      <c r="I19" s="26">
        <f t="shared" si="1"/>
        <v>0</v>
      </c>
      <c r="J19" s="27">
        <f t="shared" si="1"/>
        <v>0</v>
      </c>
      <c r="K19" s="27">
        <f t="shared" si="1"/>
        <v>0</v>
      </c>
      <c r="L19" s="107">
        <f t="shared" si="1"/>
        <v>0</v>
      </c>
      <c r="M19" s="26">
        <f t="shared" si="1"/>
        <v>0</v>
      </c>
      <c r="N19" s="26">
        <f t="shared" si="1"/>
        <v>0</v>
      </c>
    </row>
    <row r="20" spans="1:20" ht="49.5" customHeight="1" x14ac:dyDescent="0.25">
      <c r="A20" s="28"/>
      <c r="B20" s="150" t="s">
        <v>7</v>
      </c>
      <c r="C20" s="212"/>
      <c r="D20" s="209"/>
      <c r="E20" s="93"/>
      <c r="F20" s="30">
        <f>F19+F18+F17</f>
        <v>135883.15</v>
      </c>
      <c r="G20" s="30">
        <f t="shared" ref="G20:N20" si="2">G19+G18+G17</f>
        <v>148391.59</v>
      </c>
      <c r="H20" s="30">
        <f t="shared" si="2"/>
        <v>160189.66999999998</v>
      </c>
      <c r="I20" s="30">
        <f t="shared" si="2"/>
        <v>168557.53</v>
      </c>
      <c r="J20" s="31">
        <f t="shared" si="2"/>
        <v>221739.94</v>
      </c>
      <c r="K20" s="31">
        <f t="shared" si="2"/>
        <v>203350.86</v>
      </c>
      <c r="L20" s="108">
        <f t="shared" si="2"/>
        <v>220505.93</v>
      </c>
      <c r="M20" s="30">
        <f t="shared" si="2"/>
        <v>216948.43</v>
      </c>
      <c r="N20" s="30">
        <f t="shared" si="2"/>
        <v>217754.03999999998</v>
      </c>
    </row>
    <row r="21" spans="1:20" ht="99" customHeight="1" x14ac:dyDescent="0.25">
      <c r="A21" s="32" t="s">
        <v>8</v>
      </c>
      <c r="B21" s="150" t="s">
        <v>293</v>
      </c>
      <c r="C21" s="213"/>
      <c r="D21" s="209"/>
      <c r="E21" s="33"/>
      <c r="F21" s="30">
        <f>F22+F23+F24+F25+F27+F28+F29</f>
        <v>133043.62999999998</v>
      </c>
      <c r="G21" s="30">
        <f>G22+G23+G24+G25+G27+G28+G29</f>
        <v>143740.75</v>
      </c>
      <c r="H21" s="30">
        <f>H22+H23+H24+H25+H27+H28+H29</f>
        <v>156022.31</v>
      </c>
      <c r="I21" s="30">
        <f t="shared" ref="I21:N21" si="3">I22+I23+I24+I25+I27+I28+I29+I26</f>
        <v>164055.45000000001</v>
      </c>
      <c r="J21" s="30">
        <f t="shared" si="3"/>
        <v>190614.81999999998</v>
      </c>
      <c r="K21" s="30">
        <f t="shared" si="3"/>
        <v>185472.68</v>
      </c>
      <c r="L21" s="108">
        <f t="shared" si="3"/>
        <v>213266.07</v>
      </c>
      <c r="M21" s="30">
        <f t="shared" si="3"/>
        <v>213266.06</v>
      </c>
      <c r="N21" s="30">
        <f t="shared" si="3"/>
        <v>213266.06</v>
      </c>
    </row>
    <row r="22" spans="1:20" ht="63.75" customHeight="1" x14ac:dyDescent="0.25">
      <c r="A22" s="149" t="s">
        <v>145</v>
      </c>
      <c r="B22" s="150" t="s">
        <v>9</v>
      </c>
      <c r="C22" s="35" t="s">
        <v>318</v>
      </c>
      <c r="D22" s="209"/>
      <c r="E22" s="93" t="s">
        <v>10</v>
      </c>
      <c r="F22" s="30">
        <v>76330.600000000006</v>
      </c>
      <c r="G22" s="30">
        <v>80070.399999999994</v>
      </c>
      <c r="H22" s="30">
        <v>82009.7</v>
      </c>
      <c r="I22" s="30">
        <v>86914.6</v>
      </c>
      <c r="J22" s="31">
        <v>94031.9</v>
      </c>
      <c r="K22" s="31">
        <v>94031.9</v>
      </c>
      <c r="L22" s="108">
        <v>105179.26</v>
      </c>
      <c r="M22" s="30">
        <v>105179.26</v>
      </c>
      <c r="N22" s="30">
        <v>105179.26</v>
      </c>
    </row>
    <row r="23" spans="1:20" ht="33.75" customHeight="1" x14ac:dyDescent="0.25">
      <c r="A23" s="233" t="s">
        <v>146</v>
      </c>
      <c r="B23" s="203" t="s">
        <v>34</v>
      </c>
      <c r="C23" s="232" t="s">
        <v>263</v>
      </c>
      <c r="D23" s="210"/>
      <c r="E23" s="93" t="s">
        <v>10</v>
      </c>
      <c r="F23" s="30">
        <v>34188.699999999997</v>
      </c>
      <c r="G23" s="30">
        <v>33819.5</v>
      </c>
      <c r="H23" s="30">
        <v>39491.22</v>
      </c>
      <c r="I23" s="30">
        <v>0</v>
      </c>
      <c r="J23" s="31">
        <v>0</v>
      </c>
      <c r="K23" s="31">
        <v>0</v>
      </c>
      <c r="L23" s="108">
        <v>0</v>
      </c>
      <c r="M23" s="30">
        <v>0</v>
      </c>
      <c r="N23" s="30">
        <v>0</v>
      </c>
    </row>
    <row r="24" spans="1:20" ht="24" customHeight="1" x14ac:dyDescent="0.25">
      <c r="A24" s="234"/>
      <c r="B24" s="205"/>
      <c r="C24" s="212"/>
      <c r="D24" s="93" t="s">
        <v>264</v>
      </c>
      <c r="E24" s="93" t="s">
        <v>11</v>
      </c>
      <c r="F24" s="30"/>
      <c r="G24" s="30">
        <v>1036.7</v>
      </c>
      <c r="H24" s="30">
        <v>1221.46</v>
      </c>
      <c r="I24" s="30">
        <v>0</v>
      </c>
      <c r="J24" s="31">
        <v>0</v>
      </c>
      <c r="K24" s="31">
        <v>0</v>
      </c>
      <c r="L24" s="108">
        <v>0</v>
      </c>
      <c r="M24" s="30">
        <v>0</v>
      </c>
      <c r="N24" s="30">
        <v>0</v>
      </c>
    </row>
    <row r="25" spans="1:20" ht="40.5" customHeight="1" x14ac:dyDescent="0.25">
      <c r="A25" s="233" t="s">
        <v>147</v>
      </c>
      <c r="B25" s="203" t="s">
        <v>290</v>
      </c>
      <c r="C25" s="212"/>
      <c r="D25" s="214" t="s">
        <v>260</v>
      </c>
      <c r="E25" s="93" t="s">
        <v>11</v>
      </c>
      <c r="F25" s="30">
        <v>21479.95</v>
      </c>
      <c r="G25" s="30">
        <v>28814.15</v>
      </c>
      <c r="H25" s="30">
        <v>31182.32</v>
      </c>
      <c r="I25" s="30">
        <v>29424.82</v>
      </c>
      <c r="J25" s="31">
        <v>38307.83</v>
      </c>
      <c r="K25" s="31">
        <v>33165.69</v>
      </c>
      <c r="L25" s="108">
        <v>108086.81</v>
      </c>
      <c r="M25" s="30">
        <v>108086.8</v>
      </c>
      <c r="N25" s="30">
        <v>108086.8</v>
      </c>
    </row>
    <row r="26" spans="1:20" ht="40.5" customHeight="1" x14ac:dyDescent="0.25">
      <c r="A26" s="234"/>
      <c r="B26" s="205"/>
      <c r="C26" s="212"/>
      <c r="D26" s="209"/>
      <c r="E26" s="93" t="s">
        <v>10</v>
      </c>
      <c r="F26" s="30">
        <v>0</v>
      </c>
      <c r="G26" s="30">
        <v>0</v>
      </c>
      <c r="H26" s="30">
        <v>0</v>
      </c>
      <c r="I26" s="30">
        <v>47716.03</v>
      </c>
      <c r="J26" s="31">
        <v>58275.09</v>
      </c>
      <c r="K26" s="31">
        <v>58275.09</v>
      </c>
      <c r="L26" s="108">
        <v>0</v>
      </c>
      <c r="M26" s="30">
        <v>0</v>
      </c>
      <c r="N26" s="30">
        <v>0</v>
      </c>
    </row>
    <row r="27" spans="1:20" ht="36" customHeight="1" x14ac:dyDescent="0.25">
      <c r="A27" s="227" t="s">
        <v>148</v>
      </c>
      <c r="B27" s="225" t="s">
        <v>12</v>
      </c>
      <c r="C27" s="212"/>
      <c r="D27" s="209"/>
      <c r="E27" s="93" t="s">
        <v>10</v>
      </c>
      <c r="F27" s="30">
        <v>74.08</v>
      </c>
      <c r="G27" s="30">
        <v>0</v>
      </c>
      <c r="H27" s="30">
        <v>2053.5300000000002</v>
      </c>
      <c r="I27" s="30">
        <v>0</v>
      </c>
      <c r="J27" s="31">
        <v>0</v>
      </c>
      <c r="K27" s="31">
        <v>0</v>
      </c>
      <c r="L27" s="108">
        <v>0</v>
      </c>
      <c r="M27" s="30">
        <v>0</v>
      </c>
      <c r="N27" s="30">
        <v>0</v>
      </c>
    </row>
    <row r="28" spans="1:20" ht="19.5" customHeight="1" x14ac:dyDescent="0.25">
      <c r="A28" s="227"/>
      <c r="B28" s="225"/>
      <c r="C28" s="212"/>
      <c r="D28" s="209"/>
      <c r="E28" s="93" t="s">
        <v>11</v>
      </c>
      <c r="F28" s="30">
        <v>2.2999999999999998</v>
      </c>
      <c r="G28" s="30">
        <v>0</v>
      </c>
      <c r="H28" s="30">
        <v>64.08</v>
      </c>
      <c r="I28" s="30">
        <v>0</v>
      </c>
      <c r="J28" s="31">
        <v>0</v>
      </c>
      <c r="K28" s="31">
        <v>0</v>
      </c>
      <c r="L28" s="108">
        <v>0</v>
      </c>
      <c r="M28" s="30">
        <v>0</v>
      </c>
      <c r="N28" s="30">
        <v>0</v>
      </c>
    </row>
    <row r="29" spans="1:20" ht="71.25" customHeight="1" x14ac:dyDescent="0.25">
      <c r="A29" s="36" t="s">
        <v>149</v>
      </c>
      <c r="B29" s="150" t="s">
        <v>13</v>
      </c>
      <c r="C29" s="213"/>
      <c r="D29" s="210"/>
      <c r="E29" s="93" t="s">
        <v>10</v>
      </c>
      <c r="F29" s="37">
        <v>968</v>
      </c>
      <c r="G29" s="37">
        <v>0</v>
      </c>
      <c r="H29" s="37">
        <v>0</v>
      </c>
      <c r="I29" s="37">
        <v>0</v>
      </c>
      <c r="J29" s="38">
        <v>0</v>
      </c>
      <c r="K29" s="38">
        <v>0</v>
      </c>
      <c r="L29" s="109">
        <v>0</v>
      </c>
      <c r="M29" s="37">
        <v>0</v>
      </c>
      <c r="N29" s="37">
        <v>0</v>
      </c>
    </row>
    <row r="30" spans="1:20" ht="45" customHeight="1" x14ac:dyDescent="0.25">
      <c r="A30" s="39" t="s">
        <v>150</v>
      </c>
      <c r="B30" s="40" t="s">
        <v>14</v>
      </c>
      <c r="C30" s="142"/>
      <c r="D30" s="93"/>
      <c r="E30" s="93" t="s">
        <v>11</v>
      </c>
      <c r="F30" s="42">
        <f>F31+F32+F35+F36+F37+F39+F40</f>
        <v>2839.52</v>
      </c>
      <c r="G30" s="42">
        <f>G31+G32+G35+G36+G37+G39+G40</f>
        <v>4650.84</v>
      </c>
      <c r="H30" s="42">
        <f>H31+H32+H35+H36+H37+H39+H40</f>
        <v>4167.3600000000006</v>
      </c>
      <c r="I30" s="42">
        <f>I31+I32+I35+I36+I37+I39+I40</f>
        <v>4146.4000000000005</v>
      </c>
      <c r="J30" s="42">
        <f>J31+J32+J35+J36+J37+J39+J40+J33+J34</f>
        <v>20654.82</v>
      </c>
      <c r="K30" s="42">
        <f>K31+K32+K35+K36+K37+K39+K40+K33+K34</f>
        <v>8743.18</v>
      </c>
      <c r="L30" s="110">
        <f>L31+L32+L35+L36+L37+L39+L40+L33+L34</f>
        <v>7239.8600000000006</v>
      </c>
      <c r="M30" s="42">
        <f>M31+M32+M35+M36+M37+M39+M40+M33+M34</f>
        <v>3682.37</v>
      </c>
      <c r="N30" s="42">
        <f>N31+N32+N35+N36+N37+N39+N40+N33+N34</f>
        <v>4487.9799999999996</v>
      </c>
    </row>
    <row r="31" spans="1:20" ht="26.25" customHeight="1" x14ac:dyDescent="0.25">
      <c r="A31" s="151" t="s">
        <v>151</v>
      </c>
      <c r="B31" s="150" t="s">
        <v>15</v>
      </c>
      <c r="C31" s="226" t="s">
        <v>319</v>
      </c>
      <c r="D31" s="214" t="s">
        <v>260</v>
      </c>
      <c r="E31" s="93" t="s">
        <v>11</v>
      </c>
      <c r="F31" s="45">
        <v>435.57</v>
      </c>
      <c r="G31" s="45">
        <v>856.25</v>
      </c>
      <c r="H31" s="45">
        <v>675.86</v>
      </c>
      <c r="I31" s="45">
        <v>896.44</v>
      </c>
      <c r="J31" s="46">
        <v>2310.86</v>
      </c>
      <c r="K31" s="46">
        <v>924.34</v>
      </c>
      <c r="L31" s="111">
        <v>3259.08</v>
      </c>
      <c r="M31" s="45">
        <v>2818.37</v>
      </c>
      <c r="N31" s="45">
        <v>3623.98</v>
      </c>
    </row>
    <row r="32" spans="1:20" ht="22.5" customHeight="1" x14ac:dyDescent="0.25">
      <c r="A32" s="151" t="s">
        <v>152</v>
      </c>
      <c r="B32" s="150" t="s">
        <v>16</v>
      </c>
      <c r="C32" s="226"/>
      <c r="D32" s="209"/>
      <c r="E32" s="93" t="s">
        <v>11</v>
      </c>
      <c r="F32" s="45">
        <v>2356.84</v>
      </c>
      <c r="G32" s="45">
        <v>2146.56</v>
      </c>
      <c r="H32" s="45">
        <v>2126.42</v>
      </c>
      <c r="I32" s="45">
        <v>2562.96</v>
      </c>
      <c r="J32" s="46">
        <v>4040.31</v>
      </c>
      <c r="K32" s="46">
        <v>2557.4</v>
      </c>
      <c r="L32" s="111">
        <v>0</v>
      </c>
      <c r="M32" s="45">
        <v>0</v>
      </c>
      <c r="N32" s="45">
        <v>0</v>
      </c>
    </row>
    <row r="33" spans="1:14" ht="74.25" customHeight="1" x14ac:dyDescent="0.25">
      <c r="A33" s="228" t="s">
        <v>314</v>
      </c>
      <c r="B33" s="230" t="s">
        <v>315</v>
      </c>
      <c r="C33" s="226"/>
      <c r="D33" s="209"/>
      <c r="E33" s="93" t="s">
        <v>10</v>
      </c>
      <c r="F33" s="45"/>
      <c r="G33" s="45"/>
      <c r="H33" s="45"/>
      <c r="I33" s="45"/>
      <c r="J33" s="46">
        <v>432</v>
      </c>
      <c r="K33" s="46">
        <v>432</v>
      </c>
      <c r="L33" s="111">
        <v>432</v>
      </c>
      <c r="M33" s="45">
        <v>432</v>
      </c>
      <c r="N33" s="45">
        <v>432</v>
      </c>
    </row>
    <row r="34" spans="1:14" ht="90" customHeight="1" x14ac:dyDescent="0.25">
      <c r="A34" s="229"/>
      <c r="B34" s="231"/>
      <c r="C34" s="226"/>
      <c r="D34" s="209"/>
      <c r="E34" s="93" t="s">
        <v>11</v>
      </c>
      <c r="F34" s="45"/>
      <c r="G34" s="45"/>
      <c r="H34" s="45"/>
      <c r="I34" s="45"/>
      <c r="J34" s="46">
        <v>432</v>
      </c>
      <c r="K34" s="46">
        <v>432</v>
      </c>
      <c r="L34" s="111">
        <v>432</v>
      </c>
      <c r="M34" s="45">
        <v>432</v>
      </c>
      <c r="N34" s="45">
        <v>432</v>
      </c>
    </row>
    <row r="35" spans="1:14" ht="18" customHeight="1" x14ac:dyDescent="0.25">
      <c r="A35" s="47" t="s">
        <v>153</v>
      </c>
      <c r="B35" s="150" t="s">
        <v>17</v>
      </c>
      <c r="C35" s="226"/>
      <c r="D35" s="210"/>
      <c r="E35" s="93" t="s">
        <v>11</v>
      </c>
      <c r="F35" s="45"/>
      <c r="G35" s="45">
        <v>1648.03</v>
      </c>
      <c r="H35" s="45">
        <v>1235.08</v>
      </c>
      <c r="I35" s="45">
        <v>668.28</v>
      </c>
      <c r="J35" s="46">
        <v>13118.85</v>
      </c>
      <c r="K35" s="46">
        <v>4146.92</v>
      </c>
      <c r="L35" s="111">
        <v>3116.78</v>
      </c>
      <c r="M35" s="45">
        <v>0</v>
      </c>
      <c r="N35" s="45">
        <v>0</v>
      </c>
    </row>
    <row r="36" spans="1:14" ht="44.25" customHeight="1" x14ac:dyDescent="0.25">
      <c r="A36" s="47" t="s">
        <v>154</v>
      </c>
      <c r="B36" s="150" t="s">
        <v>18</v>
      </c>
      <c r="C36" s="226"/>
      <c r="D36" s="93">
        <v>2022</v>
      </c>
      <c r="E36" s="93" t="s">
        <v>11</v>
      </c>
      <c r="F36" s="45"/>
      <c r="G36" s="26"/>
      <c r="H36" s="30">
        <v>130</v>
      </c>
      <c r="I36" s="26"/>
      <c r="J36" s="27"/>
      <c r="K36" s="27"/>
      <c r="L36" s="108"/>
      <c r="M36" s="30"/>
      <c r="N36" s="30"/>
    </row>
    <row r="37" spans="1:14" ht="41.25" customHeight="1" x14ac:dyDescent="0.25">
      <c r="A37" s="233" t="s">
        <v>155</v>
      </c>
      <c r="B37" s="203" t="s">
        <v>19</v>
      </c>
      <c r="C37" s="226"/>
      <c r="D37" s="214" t="s">
        <v>325</v>
      </c>
      <c r="E37" s="93" t="s">
        <v>11</v>
      </c>
      <c r="F37" s="30"/>
      <c r="G37" s="26"/>
      <c r="H37" s="30"/>
      <c r="I37" s="30">
        <v>18.72</v>
      </c>
      <c r="J37" s="31">
        <v>320.8</v>
      </c>
      <c r="K37" s="31">
        <v>250.52</v>
      </c>
      <c r="L37" s="108"/>
      <c r="M37" s="30"/>
      <c r="N37" s="30"/>
    </row>
    <row r="38" spans="1:14" ht="41.25" customHeight="1" x14ac:dyDescent="0.25">
      <c r="A38" s="234"/>
      <c r="B38" s="205"/>
      <c r="C38" s="226"/>
      <c r="D38" s="210"/>
      <c r="E38" s="93" t="s">
        <v>10</v>
      </c>
      <c r="F38" s="30"/>
      <c r="G38" s="26"/>
      <c r="H38" s="30"/>
      <c r="I38" s="30">
        <v>355.68</v>
      </c>
      <c r="J38" s="31">
        <v>6095.3</v>
      </c>
      <c r="K38" s="31">
        <v>4760</v>
      </c>
      <c r="L38" s="108"/>
      <c r="M38" s="30"/>
      <c r="N38" s="30"/>
    </row>
    <row r="39" spans="1:14" ht="29.25" customHeight="1" x14ac:dyDescent="0.25">
      <c r="A39" s="224" t="s">
        <v>156</v>
      </c>
      <c r="B39" s="225" t="s">
        <v>20</v>
      </c>
      <c r="C39" s="226"/>
      <c r="D39" s="93">
        <v>2020</v>
      </c>
      <c r="E39" s="93" t="s">
        <v>10</v>
      </c>
      <c r="F39" s="30">
        <v>45.7</v>
      </c>
      <c r="G39" s="26"/>
      <c r="H39" s="30"/>
      <c r="I39" s="26"/>
      <c r="J39" s="31">
        <v>0</v>
      </c>
      <c r="K39" s="31"/>
      <c r="L39" s="108">
        <v>0</v>
      </c>
      <c r="M39" s="30">
        <v>0</v>
      </c>
      <c r="N39" s="30"/>
    </row>
    <row r="40" spans="1:14" ht="21.75" customHeight="1" x14ac:dyDescent="0.25">
      <c r="A40" s="224"/>
      <c r="B40" s="225"/>
      <c r="C40" s="226"/>
      <c r="D40" s="93">
        <v>2020</v>
      </c>
      <c r="E40" s="93" t="s">
        <v>11</v>
      </c>
      <c r="F40" s="30">
        <v>1.41</v>
      </c>
      <c r="G40" s="26"/>
      <c r="H40" s="26"/>
      <c r="I40" s="26"/>
      <c r="J40" s="31">
        <v>0</v>
      </c>
      <c r="K40" s="31"/>
      <c r="L40" s="108">
        <v>0</v>
      </c>
      <c r="M40" s="30">
        <v>0</v>
      </c>
      <c r="N40" s="30"/>
    </row>
    <row r="41" spans="1:14" ht="76.5" x14ac:dyDescent="0.25">
      <c r="A41" s="149" t="s">
        <v>21</v>
      </c>
      <c r="B41" s="150" t="s">
        <v>316</v>
      </c>
      <c r="C41" s="226"/>
      <c r="D41" s="214">
        <v>2024</v>
      </c>
      <c r="E41" s="93" t="s">
        <v>10</v>
      </c>
      <c r="F41" s="30"/>
      <c r="G41" s="26"/>
      <c r="H41" s="26"/>
      <c r="I41" s="26"/>
      <c r="J41" s="27">
        <v>4375</v>
      </c>
      <c r="K41" s="27">
        <v>4375</v>
      </c>
      <c r="L41" s="107"/>
      <c r="M41" s="26"/>
      <c r="N41" s="26"/>
    </row>
    <row r="42" spans="1:14" ht="29.25" customHeight="1" x14ac:dyDescent="0.25">
      <c r="A42" s="48" t="s">
        <v>157</v>
      </c>
      <c r="B42" s="150" t="s">
        <v>22</v>
      </c>
      <c r="C42" s="226"/>
      <c r="D42" s="210"/>
      <c r="E42" s="33"/>
      <c r="F42" s="30"/>
      <c r="G42" s="30"/>
      <c r="H42" s="30"/>
      <c r="I42" s="30"/>
      <c r="J42" s="31"/>
      <c r="K42" s="31"/>
      <c r="L42" s="108"/>
      <c r="M42" s="30"/>
      <c r="N42" s="30"/>
    </row>
    <row r="43" spans="1:14" ht="21.75" customHeight="1" x14ac:dyDescent="0.25">
      <c r="A43" s="264"/>
      <c r="B43" s="276" t="s">
        <v>23</v>
      </c>
      <c r="C43" s="276"/>
      <c r="D43" s="261"/>
      <c r="E43" s="266"/>
      <c r="F43" s="42">
        <f>F44+F45+F46+F47</f>
        <v>135883.15</v>
      </c>
      <c r="G43" s="42">
        <f t="shared" ref="G43:N43" si="4">G44+G45+G46+G47</f>
        <v>148391.59</v>
      </c>
      <c r="H43" s="42">
        <f t="shared" si="4"/>
        <v>160189.66999999998</v>
      </c>
      <c r="I43" s="42">
        <f t="shared" si="4"/>
        <v>168557.53</v>
      </c>
      <c r="J43" s="43">
        <f t="shared" si="4"/>
        <v>221739.94</v>
      </c>
      <c r="K43" s="43">
        <f t="shared" si="4"/>
        <v>203350.86</v>
      </c>
      <c r="L43" s="110">
        <f t="shared" si="4"/>
        <v>220505.93</v>
      </c>
      <c r="M43" s="42">
        <f t="shared" si="4"/>
        <v>216948.43</v>
      </c>
      <c r="N43" s="42">
        <f t="shared" si="4"/>
        <v>217754.03999999998</v>
      </c>
    </row>
    <row r="44" spans="1:14" x14ac:dyDescent="0.25">
      <c r="A44" s="264"/>
      <c r="B44" s="263" t="s">
        <v>24</v>
      </c>
      <c r="C44" s="263"/>
      <c r="D44" s="261"/>
      <c r="E44" s="266"/>
      <c r="F44" s="42">
        <v>0</v>
      </c>
      <c r="G44" s="42">
        <v>0</v>
      </c>
      <c r="H44" s="42">
        <v>0</v>
      </c>
      <c r="I44" s="42"/>
      <c r="J44" s="43">
        <v>0</v>
      </c>
      <c r="K44" s="43">
        <v>0</v>
      </c>
      <c r="L44" s="110">
        <v>0</v>
      </c>
      <c r="M44" s="42">
        <v>0</v>
      </c>
      <c r="N44" s="42">
        <v>0</v>
      </c>
    </row>
    <row r="45" spans="1:14" ht="24.75" customHeight="1" x14ac:dyDescent="0.25">
      <c r="A45" s="264"/>
      <c r="B45" s="263" t="s">
        <v>25</v>
      </c>
      <c r="C45" s="263"/>
      <c r="D45" s="261"/>
      <c r="E45" s="266"/>
      <c r="F45" s="42">
        <f>F39+F29+F27+F23+F22</f>
        <v>111607.08</v>
      </c>
      <c r="G45" s="42">
        <f>G39+G29+G27+G23+G22</f>
        <v>113889.9</v>
      </c>
      <c r="H45" s="42">
        <f>H39+H29+H27+H23+H22</f>
        <v>123554.45</v>
      </c>
      <c r="I45" s="42">
        <f>I39+I29+I27+I23+I22+I26+I38</f>
        <v>134986.31</v>
      </c>
      <c r="J45" s="42">
        <f>J39+J29+J27+J23+J22+J26+J38+J33</f>
        <v>158834.28999999998</v>
      </c>
      <c r="K45" s="42">
        <f>K39+K29+K27+K23+K22+K26+K38+K33</f>
        <v>157498.99</v>
      </c>
      <c r="L45" s="110">
        <f>L39+L29+L27+L23+L22+L26+L38+L33</f>
        <v>105611.26</v>
      </c>
      <c r="M45" s="42">
        <f>M39+M29+M27+M23+M22+M26+M38+M33</f>
        <v>105611.26</v>
      </c>
      <c r="N45" s="42">
        <f>N39+N29+N27+N23+N22+N26+N38+N33</f>
        <v>105611.26</v>
      </c>
    </row>
    <row r="46" spans="1:14" ht="22.5" customHeight="1" x14ac:dyDescent="0.25">
      <c r="A46" s="264"/>
      <c r="B46" s="263" t="s">
        <v>26</v>
      </c>
      <c r="C46" s="263"/>
      <c r="D46" s="261"/>
      <c r="E46" s="266"/>
      <c r="F46" s="42">
        <f>F41+F40+F37+F36+F35+F32+F31+F28+F25+F24</f>
        <v>24276.07</v>
      </c>
      <c r="G46" s="42">
        <f>G41+G40+G37+G36+G35+G32+G31+G28+G25+G24</f>
        <v>34501.69</v>
      </c>
      <c r="H46" s="42">
        <f>H41+H40+H37+H36+H35+H32+H31+H28+H25+H24</f>
        <v>36635.22</v>
      </c>
      <c r="I46" s="42">
        <f>I41+I40+I37+I36+I35+I32+I31+I28+I25+I24</f>
        <v>33571.22</v>
      </c>
      <c r="J46" s="43">
        <f>J41+J40+J37+J36+J35+J32+J31+J28+J25+J24+J34</f>
        <v>62905.650000000009</v>
      </c>
      <c r="K46" s="43">
        <f>K41+K40+K37+K36+K35+K32+K31+K28+K25+K24+K34</f>
        <v>45851.87</v>
      </c>
      <c r="L46" s="110">
        <f>L41+L40+L37+L36+L35+L32+L31+L28+L25+L24+L34</f>
        <v>114894.67</v>
      </c>
      <c r="M46" s="43">
        <f>M41+M40+M37+M36+M35+M32+M31+M28+M25+M24+M34</f>
        <v>111337.17</v>
      </c>
      <c r="N46" s="43">
        <f>N41+N40+N37+N36+N35+N32+N31+N28+N25+N24+N34</f>
        <v>112142.78</v>
      </c>
    </row>
    <row r="47" spans="1:14" x14ac:dyDescent="0.25">
      <c r="A47" s="264"/>
      <c r="B47" s="265" t="s">
        <v>161</v>
      </c>
      <c r="C47" s="265"/>
      <c r="D47" s="49"/>
      <c r="E47" s="49"/>
      <c r="F47" s="50">
        <v>0</v>
      </c>
      <c r="G47" s="50">
        <v>0</v>
      </c>
      <c r="H47" s="50">
        <v>0</v>
      </c>
      <c r="I47" s="50">
        <v>0</v>
      </c>
      <c r="J47" s="51">
        <v>0</v>
      </c>
      <c r="K47" s="51">
        <v>0</v>
      </c>
      <c r="L47" s="112">
        <v>0</v>
      </c>
      <c r="M47" s="50">
        <v>0</v>
      </c>
      <c r="N47" s="50">
        <v>0</v>
      </c>
    </row>
    <row r="48" spans="1:14" x14ac:dyDescent="0.25">
      <c r="A48" s="52"/>
      <c r="B48" s="17"/>
      <c r="C48" s="17"/>
      <c r="D48" s="17"/>
      <c r="E48" s="17"/>
      <c r="F48" s="17"/>
      <c r="G48" s="17"/>
      <c r="H48" s="17"/>
      <c r="I48" s="17"/>
      <c r="J48" s="53"/>
      <c r="K48" s="53"/>
      <c r="L48" s="104"/>
      <c r="M48" s="17"/>
      <c r="N48" s="17"/>
    </row>
    <row r="49" spans="1:19" x14ac:dyDescent="0.25">
      <c r="A49" s="54"/>
      <c r="B49" s="17"/>
      <c r="C49" s="17"/>
      <c r="D49" s="17"/>
      <c r="E49" s="17"/>
      <c r="F49" s="17"/>
      <c r="G49" s="17"/>
      <c r="H49" s="17"/>
      <c r="I49" s="17"/>
      <c r="J49" s="18"/>
      <c r="K49" s="18"/>
      <c r="L49" s="104"/>
      <c r="M49" s="17"/>
      <c r="N49" s="17"/>
    </row>
    <row r="50" spans="1:19" x14ac:dyDescent="0.25">
      <c r="A50" s="52"/>
      <c r="B50" s="17" t="s">
        <v>285</v>
      </c>
      <c r="C50" s="17"/>
      <c r="D50" s="17"/>
      <c r="E50" s="17"/>
      <c r="F50" s="17"/>
      <c r="G50" s="17"/>
      <c r="H50" s="17"/>
      <c r="I50" s="17"/>
      <c r="J50" s="18"/>
      <c r="K50" s="18"/>
      <c r="L50" s="104"/>
      <c r="M50" s="17"/>
      <c r="N50" s="17"/>
    </row>
    <row r="51" spans="1:19" ht="35.25" customHeight="1" x14ac:dyDescent="0.25">
      <c r="A51" s="272" t="s">
        <v>266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  <c r="M51" s="273"/>
      <c r="N51" s="273"/>
      <c r="O51" s="6"/>
      <c r="P51" s="6"/>
      <c r="Q51" s="6"/>
      <c r="R51" s="6"/>
      <c r="S51" s="6"/>
    </row>
    <row r="52" spans="1:19" ht="35.25" customHeight="1" x14ac:dyDescent="0.25">
      <c r="A52" s="145"/>
      <c r="B52" s="89" t="s">
        <v>297</v>
      </c>
      <c r="C52" s="248" t="s">
        <v>301</v>
      </c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6"/>
      <c r="P52" s="6"/>
      <c r="Q52" s="6"/>
      <c r="R52" s="6"/>
      <c r="S52" s="6"/>
    </row>
    <row r="53" spans="1:19" ht="35.25" customHeight="1" x14ac:dyDescent="0.25">
      <c r="A53" s="145"/>
      <c r="B53" s="89" t="s">
        <v>299</v>
      </c>
      <c r="C53" s="248" t="s">
        <v>302</v>
      </c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6"/>
      <c r="P53" s="6"/>
      <c r="Q53" s="6"/>
      <c r="R53" s="6"/>
      <c r="S53" s="6"/>
    </row>
    <row r="54" spans="1:19" ht="35.25" customHeight="1" x14ac:dyDescent="0.25">
      <c r="A54" s="200" t="s">
        <v>27</v>
      </c>
      <c r="B54" s="200" t="s">
        <v>0</v>
      </c>
      <c r="C54" s="200" t="s">
        <v>1</v>
      </c>
      <c r="D54" s="200" t="s">
        <v>2</v>
      </c>
      <c r="E54" s="277" t="s">
        <v>3</v>
      </c>
      <c r="F54" s="274" t="s">
        <v>288</v>
      </c>
      <c r="G54" s="274"/>
      <c r="H54" s="274"/>
      <c r="I54" s="274"/>
      <c r="J54" s="274"/>
      <c r="K54" s="274"/>
      <c r="L54" s="274"/>
      <c r="M54" s="274"/>
      <c r="N54" s="274"/>
      <c r="O54" s="4"/>
      <c r="P54" s="4"/>
      <c r="Q54" s="4"/>
      <c r="R54" s="6"/>
      <c r="S54" s="6"/>
    </row>
    <row r="55" spans="1:19" ht="23.25" customHeight="1" x14ac:dyDescent="0.25">
      <c r="A55" s="200"/>
      <c r="B55" s="200"/>
      <c r="C55" s="200"/>
      <c r="D55" s="200"/>
      <c r="E55" s="277"/>
      <c r="F55" s="142">
        <v>2020</v>
      </c>
      <c r="G55" s="142">
        <v>2021</v>
      </c>
      <c r="H55" s="142">
        <v>2022</v>
      </c>
      <c r="I55" s="142">
        <v>2023</v>
      </c>
      <c r="J55" s="223">
        <v>2024</v>
      </c>
      <c r="K55" s="223"/>
      <c r="L55" s="113">
        <v>2025</v>
      </c>
      <c r="M55" s="142">
        <v>2026</v>
      </c>
      <c r="N55" s="142">
        <v>2027</v>
      </c>
      <c r="O55" s="6"/>
      <c r="P55" s="6"/>
      <c r="Q55" s="6"/>
      <c r="R55" s="6"/>
      <c r="S55" s="6"/>
    </row>
    <row r="56" spans="1:19" ht="27" customHeight="1" x14ac:dyDescent="0.25">
      <c r="A56" s="200"/>
      <c r="B56" s="200"/>
      <c r="C56" s="200"/>
      <c r="D56" s="200"/>
      <c r="E56" s="277"/>
      <c r="F56" s="142" t="s">
        <v>162</v>
      </c>
      <c r="G56" s="142" t="s">
        <v>162</v>
      </c>
      <c r="H56" s="142" t="s">
        <v>162</v>
      </c>
      <c r="I56" s="142" t="s">
        <v>162</v>
      </c>
      <c r="J56" s="58" t="s">
        <v>160</v>
      </c>
      <c r="K56" s="148" t="s">
        <v>6</v>
      </c>
      <c r="L56" s="114" t="s">
        <v>160</v>
      </c>
      <c r="M56" s="143" t="s">
        <v>160</v>
      </c>
      <c r="N56" s="143" t="s">
        <v>160</v>
      </c>
      <c r="O56" s="6"/>
      <c r="P56" s="6"/>
      <c r="Q56" s="6"/>
      <c r="R56" s="6"/>
      <c r="S56" s="6"/>
    </row>
    <row r="57" spans="1:19" ht="27" customHeight="1" x14ac:dyDescent="0.25">
      <c r="A57" s="152"/>
      <c r="B57" s="235" t="s">
        <v>28</v>
      </c>
      <c r="C57" s="213" t="s">
        <v>320</v>
      </c>
      <c r="D57" s="213" t="s">
        <v>260</v>
      </c>
      <c r="E57" s="126" t="s">
        <v>159</v>
      </c>
      <c r="F57" s="127">
        <f>F58+F59+F60+F61</f>
        <v>265116.77400000003</v>
      </c>
      <c r="G57" s="127">
        <f t="shared" ref="G57:N57" si="5">G58+G59+G60+G61</f>
        <v>340172.38</v>
      </c>
      <c r="H57" s="127">
        <f t="shared" si="5"/>
        <v>435676.71</v>
      </c>
      <c r="I57" s="127">
        <f t="shared" si="5"/>
        <v>374492.52</v>
      </c>
      <c r="J57" s="128">
        <f t="shared" si="5"/>
        <v>439824.39999999997</v>
      </c>
      <c r="K57" s="128">
        <f t="shared" si="5"/>
        <v>416845.95999999996</v>
      </c>
      <c r="L57" s="129">
        <f t="shared" si="5"/>
        <v>467652.11000000004</v>
      </c>
      <c r="M57" s="127">
        <f t="shared" si="5"/>
        <v>466241.4</v>
      </c>
      <c r="N57" s="127">
        <f t="shared" si="5"/>
        <v>473731.61000000004</v>
      </c>
      <c r="O57" s="6"/>
      <c r="P57" s="6"/>
      <c r="Q57" s="6"/>
      <c r="R57" s="6"/>
      <c r="S57" s="6"/>
    </row>
    <row r="58" spans="1:19" ht="27" customHeight="1" x14ac:dyDescent="0.25">
      <c r="A58" s="215" t="s">
        <v>21</v>
      </c>
      <c r="B58" s="236"/>
      <c r="C58" s="200"/>
      <c r="D58" s="200"/>
      <c r="E58" s="142" t="s">
        <v>29</v>
      </c>
      <c r="F58" s="22">
        <f>F155</f>
        <v>10634.82</v>
      </c>
      <c r="G58" s="22">
        <f t="shared" ref="G58:N61" si="6">G155</f>
        <v>43162.21</v>
      </c>
      <c r="H58" s="22">
        <f t="shared" si="6"/>
        <v>121102.79000000001</v>
      </c>
      <c r="I58" s="22">
        <f t="shared" si="6"/>
        <v>39349.160000000003</v>
      </c>
      <c r="J58" s="23">
        <f t="shared" si="6"/>
        <v>42856.299999999996</v>
      </c>
      <c r="K58" s="23">
        <f t="shared" si="6"/>
        <v>42434.759999999995</v>
      </c>
      <c r="L58" s="106">
        <f t="shared" si="6"/>
        <v>58536.210000000006</v>
      </c>
      <c r="M58" s="22">
        <f t="shared" si="6"/>
        <v>58536.210000000006</v>
      </c>
      <c r="N58" s="22">
        <f t="shared" si="6"/>
        <v>58536.210000000006</v>
      </c>
      <c r="O58" s="6"/>
      <c r="P58" s="6"/>
      <c r="Q58" s="6"/>
      <c r="R58" s="6"/>
      <c r="S58" s="6"/>
    </row>
    <row r="59" spans="1:19" ht="27" customHeight="1" x14ac:dyDescent="0.25">
      <c r="A59" s="217"/>
      <c r="B59" s="236"/>
      <c r="C59" s="200"/>
      <c r="D59" s="200"/>
      <c r="E59" s="142" t="s">
        <v>10</v>
      </c>
      <c r="F59" s="22">
        <f>F156</f>
        <v>232577.57</v>
      </c>
      <c r="G59" s="22">
        <f t="shared" si="6"/>
        <v>257652.18</v>
      </c>
      <c r="H59" s="22">
        <f t="shared" si="6"/>
        <v>277074.39</v>
      </c>
      <c r="I59" s="22">
        <f t="shared" si="6"/>
        <v>292016.08</v>
      </c>
      <c r="J59" s="23">
        <f t="shared" si="6"/>
        <v>324591.84999999998</v>
      </c>
      <c r="K59" s="23">
        <f t="shared" si="6"/>
        <v>324078.34999999998</v>
      </c>
      <c r="L59" s="106">
        <f t="shared" si="6"/>
        <v>338932.2</v>
      </c>
      <c r="M59" s="22">
        <f t="shared" si="6"/>
        <v>338932.19</v>
      </c>
      <c r="N59" s="22">
        <f t="shared" si="6"/>
        <v>338932.19</v>
      </c>
      <c r="O59" s="6"/>
      <c r="P59" s="6"/>
      <c r="Q59" s="6"/>
      <c r="R59" s="6"/>
      <c r="S59" s="6"/>
    </row>
    <row r="60" spans="1:19" ht="27" customHeight="1" x14ac:dyDescent="0.25">
      <c r="A60" s="217"/>
      <c r="B60" s="236"/>
      <c r="C60" s="200"/>
      <c r="D60" s="200"/>
      <c r="E60" s="142" t="s">
        <v>11</v>
      </c>
      <c r="F60" s="22">
        <f>F157</f>
        <v>21904.384000000002</v>
      </c>
      <c r="G60" s="22">
        <f t="shared" si="6"/>
        <v>39357.99</v>
      </c>
      <c r="H60" s="22">
        <f t="shared" si="6"/>
        <v>37499.529999999992</v>
      </c>
      <c r="I60" s="22">
        <f t="shared" si="6"/>
        <v>43127.28</v>
      </c>
      <c r="J60" s="23">
        <f t="shared" si="6"/>
        <v>72376.25</v>
      </c>
      <c r="K60" s="23">
        <f t="shared" si="6"/>
        <v>50332.85</v>
      </c>
      <c r="L60" s="106">
        <f t="shared" si="6"/>
        <v>70183.700000000012</v>
      </c>
      <c r="M60" s="22">
        <f t="shared" si="6"/>
        <v>68773</v>
      </c>
      <c r="N60" s="22">
        <f t="shared" si="6"/>
        <v>76263.210000000006</v>
      </c>
      <c r="O60" s="6"/>
      <c r="P60" s="6"/>
      <c r="Q60" s="6"/>
      <c r="R60" s="6"/>
      <c r="S60" s="6"/>
    </row>
    <row r="61" spans="1:19" ht="36" customHeight="1" x14ac:dyDescent="0.25">
      <c r="A61" s="216"/>
      <c r="B61" s="237"/>
      <c r="C61" s="200"/>
      <c r="D61" s="200"/>
      <c r="E61" s="141" t="s">
        <v>262</v>
      </c>
      <c r="F61" s="26">
        <f>F158</f>
        <v>0</v>
      </c>
      <c r="G61" s="26">
        <f t="shared" si="6"/>
        <v>0</v>
      </c>
      <c r="H61" s="26">
        <f t="shared" si="6"/>
        <v>0</v>
      </c>
      <c r="I61" s="26">
        <f t="shared" si="6"/>
        <v>0</v>
      </c>
      <c r="J61" s="27">
        <f t="shared" si="6"/>
        <v>0</v>
      </c>
      <c r="K61" s="27">
        <f t="shared" si="6"/>
        <v>0</v>
      </c>
      <c r="L61" s="107">
        <f t="shared" si="6"/>
        <v>0</v>
      </c>
      <c r="M61" s="26">
        <f t="shared" si="6"/>
        <v>0</v>
      </c>
      <c r="N61" s="26">
        <f t="shared" si="6"/>
        <v>0</v>
      </c>
      <c r="O61" s="9"/>
      <c r="P61" s="6"/>
      <c r="Q61" s="6"/>
      <c r="R61" s="6"/>
      <c r="S61" s="6"/>
    </row>
    <row r="62" spans="1:19" ht="54.75" customHeight="1" x14ac:dyDescent="0.25">
      <c r="A62" s="60"/>
      <c r="B62" s="61" t="s">
        <v>30</v>
      </c>
      <c r="C62" s="200"/>
      <c r="D62" s="226" t="s">
        <v>260</v>
      </c>
      <c r="E62" s="142"/>
      <c r="F62" s="30">
        <f t="shared" ref="F62:N62" si="7">F63+F73+F74+F152+F153</f>
        <v>264768.99</v>
      </c>
      <c r="G62" s="30">
        <f t="shared" si="7"/>
        <v>339798.97</v>
      </c>
      <c r="H62" s="30">
        <f t="shared" si="7"/>
        <v>434545.95</v>
      </c>
      <c r="I62" s="30">
        <f t="shared" si="7"/>
        <v>370640.22</v>
      </c>
      <c r="J62" s="31">
        <f t="shared" si="7"/>
        <v>439313.44999999995</v>
      </c>
      <c r="K62" s="31">
        <f t="shared" si="7"/>
        <v>416449.41</v>
      </c>
      <c r="L62" s="108">
        <f t="shared" si="7"/>
        <v>467075.11000000004</v>
      </c>
      <c r="M62" s="30">
        <f t="shared" si="7"/>
        <v>465664.4</v>
      </c>
      <c r="N62" s="30">
        <f t="shared" si="7"/>
        <v>473154.61000000004</v>
      </c>
      <c r="O62" s="6"/>
      <c r="P62" s="6"/>
      <c r="Q62" s="6"/>
      <c r="R62" s="6"/>
      <c r="S62" s="6"/>
    </row>
    <row r="63" spans="1:19" ht="88.5" customHeight="1" x14ac:dyDescent="0.25">
      <c r="A63" s="60" t="s">
        <v>157</v>
      </c>
      <c r="B63" s="150" t="s">
        <v>31</v>
      </c>
      <c r="C63" s="200"/>
      <c r="D63" s="226"/>
      <c r="E63" s="61" t="s">
        <v>32</v>
      </c>
      <c r="F63" s="30">
        <f>F64+F65+F66+F67+F68+F69+F70+F72</f>
        <v>239861.23</v>
      </c>
      <c r="G63" s="30">
        <f>G64+G65+G66+G67+G68+G69+G70+G72</f>
        <v>269552.46999999997</v>
      </c>
      <c r="H63" s="30">
        <f>H64+H65+H66+H67+H68+H69+H70+H72</f>
        <v>288319.23</v>
      </c>
      <c r="I63" s="30">
        <f t="shared" ref="I63:N63" si="8">I64+I65+I66+I67+I68+I69+I70+I72+I71</f>
        <v>306668.56</v>
      </c>
      <c r="J63" s="30">
        <f t="shared" si="8"/>
        <v>356962.81999999995</v>
      </c>
      <c r="K63" s="30">
        <f t="shared" si="8"/>
        <v>347512.38</v>
      </c>
      <c r="L63" s="108">
        <f t="shared" si="8"/>
        <v>378091.35000000003</v>
      </c>
      <c r="M63" s="30">
        <f t="shared" si="8"/>
        <v>378091.34</v>
      </c>
      <c r="N63" s="30">
        <f t="shared" si="8"/>
        <v>378091.34</v>
      </c>
      <c r="O63" s="6"/>
      <c r="P63" s="6"/>
      <c r="Q63" s="6"/>
      <c r="R63" s="6"/>
      <c r="S63" s="6"/>
    </row>
    <row r="64" spans="1:19" ht="68.25" customHeight="1" x14ac:dyDescent="0.25">
      <c r="A64" s="60" t="s">
        <v>165</v>
      </c>
      <c r="B64" s="150" t="s">
        <v>33</v>
      </c>
      <c r="C64" s="150" t="s">
        <v>267</v>
      </c>
      <c r="D64" s="226"/>
      <c r="E64" s="61" t="s">
        <v>10</v>
      </c>
      <c r="F64" s="30">
        <v>170610.6</v>
      </c>
      <c r="G64" s="30">
        <v>184954.9</v>
      </c>
      <c r="H64" s="30">
        <v>196463.1</v>
      </c>
      <c r="I64" s="30">
        <v>212282.3</v>
      </c>
      <c r="J64" s="31">
        <v>235270.9</v>
      </c>
      <c r="K64" s="31">
        <v>235270.9</v>
      </c>
      <c r="L64" s="31">
        <v>247635.6</v>
      </c>
      <c r="M64" s="30">
        <v>247635.6</v>
      </c>
      <c r="N64" s="30">
        <v>247635.6</v>
      </c>
      <c r="O64" s="6"/>
      <c r="P64" s="6"/>
      <c r="Q64" s="6"/>
      <c r="R64" s="6"/>
      <c r="S64" s="6"/>
    </row>
    <row r="65" spans="1:19" ht="68.25" customHeight="1" x14ac:dyDescent="0.25">
      <c r="A65" s="215" t="s">
        <v>166</v>
      </c>
      <c r="B65" s="203" t="s">
        <v>34</v>
      </c>
      <c r="C65" s="198" t="s">
        <v>321</v>
      </c>
      <c r="D65" s="226"/>
      <c r="E65" s="143" t="s">
        <v>10</v>
      </c>
      <c r="F65" s="30">
        <v>5675.67</v>
      </c>
      <c r="G65" s="30">
        <v>4489.1499999999996</v>
      </c>
      <c r="H65" s="30">
        <v>4489.1499999999996</v>
      </c>
      <c r="I65" s="30">
        <v>0</v>
      </c>
      <c r="J65" s="31">
        <v>0</v>
      </c>
      <c r="K65" s="31">
        <v>0</v>
      </c>
      <c r="L65" s="108">
        <v>0</v>
      </c>
      <c r="M65" s="30">
        <v>0</v>
      </c>
      <c r="N65" s="30">
        <v>0</v>
      </c>
      <c r="O65" s="6"/>
      <c r="P65" s="6"/>
      <c r="Q65" s="6"/>
      <c r="R65" s="6"/>
      <c r="S65" s="6"/>
    </row>
    <row r="66" spans="1:19" x14ac:dyDescent="0.25">
      <c r="A66" s="216"/>
      <c r="B66" s="205"/>
      <c r="C66" s="198"/>
      <c r="D66" s="61" t="s">
        <v>264</v>
      </c>
      <c r="E66" s="143" t="s">
        <v>11</v>
      </c>
      <c r="F66" s="30"/>
      <c r="G66" s="30">
        <v>148.12</v>
      </c>
      <c r="H66" s="30">
        <v>138.88999999999999</v>
      </c>
      <c r="I66" s="30">
        <v>0</v>
      </c>
      <c r="J66" s="31">
        <v>0</v>
      </c>
      <c r="K66" s="31">
        <v>0</v>
      </c>
      <c r="L66" s="108">
        <v>0</v>
      </c>
      <c r="M66" s="30">
        <v>0</v>
      </c>
      <c r="N66" s="30">
        <v>0</v>
      </c>
      <c r="O66" s="6"/>
      <c r="P66" s="6"/>
      <c r="Q66" s="6"/>
      <c r="R66" s="6"/>
      <c r="S66" s="6"/>
    </row>
    <row r="67" spans="1:19" ht="36" customHeight="1" x14ac:dyDescent="0.25">
      <c r="A67" s="215" t="s">
        <v>167</v>
      </c>
      <c r="B67" s="203" t="s">
        <v>12</v>
      </c>
      <c r="C67" s="198"/>
      <c r="D67" s="226">
        <v>2022</v>
      </c>
      <c r="E67" s="140" t="s">
        <v>10</v>
      </c>
      <c r="F67" s="30"/>
      <c r="G67" s="30"/>
      <c r="H67" s="30">
        <v>2194.8000000000002</v>
      </c>
      <c r="I67" s="30">
        <v>0</v>
      </c>
      <c r="J67" s="31">
        <v>0</v>
      </c>
      <c r="K67" s="31">
        <v>0</v>
      </c>
      <c r="L67" s="108">
        <v>0</v>
      </c>
      <c r="M67" s="30">
        <v>0</v>
      </c>
      <c r="N67" s="30">
        <v>0</v>
      </c>
      <c r="O67" s="6"/>
      <c r="P67" s="6"/>
      <c r="Q67" s="6"/>
      <c r="R67" s="6"/>
      <c r="S67" s="6"/>
    </row>
    <row r="68" spans="1:19" ht="20.25" customHeight="1" x14ac:dyDescent="0.25">
      <c r="A68" s="216"/>
      <c r="B68" s="205"/>
      <c r="C68" s="198"/>
      <c r="D68" s="226"/>
      <c r="E68" s="140" t="s">
        <v>11</v>
      </c>
      <c r="F68" s="30"/>
      <c r="G68" s="30"/>
      <c r="H68" s="30">
        <v>63.42</v>
      </c>
      <c r="I68" s="30">
        <v>0</v>
      </c>
      <c r="J68" s="31">
        <v>0</v>
      </c>
      <c r="K68" s="31">
        <v>0</v>
      </c>
      <c r="L68" s="108">
        <v>0</v>
      </c>
      <c r="M68" s="30">
        <v>0</v>
      </c>
      <c r="N68" s="30">
        <v>0</v>
      </c>
      <c r="O68" s="6"/>
      <c r="P68" s="6"/>
      <c r="Q68" s="6"/>
      <c r="R68" s="6"/>
      <c r="S68" s="6"/>
    </row>
    <row r="69" spans="1:19" ht="68.25" customHeight="1" x14ac:dyDescent="0.25">
      <c r="A69" s="215" t="s">
        <v>168</v>
      </c>
      <c r="B69" s="203" t="s">
        <v>35</v>
      </c>
      <c r="C69" s="198"/>
      <c r="D69" s="226" t="s">
        <v>260</v>
      </c>
      <c r="E69" s="150" t="s">
        <v>10</v>
      </c>
      <c r="F69" s="30">
        <v>47867.3</v>
      </c>
      <c r="G69" s="30">
        <v>51517.9</v>
      </c>
      <c r="H69" s="30">
        <v>57514.1</v>
      </c>
      <c r="I69" s="30">
        <v>0</v>
      </c>
      <c r="J69" s="31">
        <v>0</v>
      </c>
      <c r="K69" s="31">
        <v>0</v>
      </c>
      <c r="L69" s="108">
        <v>0</v>
      </c>
      <c r="M69" s="30">
        <v>0</v>
      </c>
      <c r="N69" s="30">
        <v>0</v>
      </c>
      <c r="O69" s="6"/>
      <c r="P69" s="6"/>
      <c r="Q69" s="6"/>
      <c r="R69" s="6"/>
      <c r="S69" s="6"/>
    </row>
    <row r="70" spans="1:19" ht="18.75" customHeight="1" x14ac:dyDescent="0.25">
      <c r="A70" s="216"/>
      <c r="B70" s="205"/>
      <c r="C70" s="198"/>
      <c r="D70" s="226"/>
      <c r="E70" s="150" t="s">
        <v>11</v>
      </c>
      <c r="F70" s="30">
        <v>1376.7</v>
      </c>
      <c r="G70" s="30">
        <v>4904.67</v>
      </c>
      <c r="H70" s="30">
        <v>3149.6</v>
      </c>
      <c r="I70" s="30">
        <v>0</v>
      </c>
      <c r="J70" s="31">
        <v>0</v>
      </c>
      <c r="K70" s="31"/>
      <c r="L70" s="108">
        <v>0</v>
      </c>
      <c r="M70" s="30">
        <v>0</v>
      </c>
      <c r="N70" s="30">
        <v>0</v>
      </c>
      <c r="O70" s="6"/>
      <c r="P70" s="6"/>
      <c r="Q70" s="6"/>
      <c r="R70" s="6"/>
      <c r="S70" s="6"/>
    </row>
    <row r="71" spans="1:19" ht="24" customHeight="1" x14ac:dyDescent="0.25">
      <c r="A71" s="215" t="s">
        <v>169</v>
      </c>
      <c r="B71" s="203" t="s">
        <v>291</v>
      </c>
      <c r="C71" s="198"/>
      <c r="D71" s="226"/>
      <c r="E71" s="150" t="s">
        <v>10</v>
      </c>
      <c r="F71" s="30">
        <v>0</v>
      </c>
      <c r="G71" s="30">
        <v>0</v>
      </c>
      <c r="H71" s="30">
        <v>0</v>
      </c>
      <c r="I71" s="30">
        <v>63065.43</v>
      </c>
      <c r="J71" s="31">
        <v>73593.399999999994</v>
      </c>
      <c r="K71" s="31">
        <v>73593.399999999994</v>
      </c>
      <c r="L71" s="31">
        <v>73072.210000000006</v>
      </c>
      <c r="M71" s="30">
        <v>73072.2</v>
      </c>
      <c r="N71" s="30">
        <v>73072.2</v>
      </c>
      <c r="O71" s="183"/>
      <c r="P71" s="6"/>
      <c r="Q71" s="6"/>
      <c r="R71" s="6"/>
      <c r="S71" s="6"/>
    </row>
    <row r="72" spans="1:19" ht="33.75" customHeight="1" x14ac:dyDescent="0.25">
      <c r="A72" s="216"/>
      <c r="B72" s="205"/>
      <c r="C72" s="198"/>
      <c r="D72" s="226"/>
      <c r="E72" s="150" t="s">
        <v>11</v>
      </c>
      <c r="F72" s="30">
        <v>14330.96</v>
      </c>
      <c r="G72" s="30">
        <v>23537.73</v>
      </c>
      <c r="H72" s="30">
        <v>24306.17</v>
      </c>
      <c r="I72" s="30">
        <v>31320.83</v>
      </c>
      <c r="J72" s="31">
        <v>48098.52</v>
      </c>
      <c r="K72" s="31">
        <v>38648.080000000002</v>
      </c>
      <c r="L72" s="31">
        <v>57383.54</v>
      </c>
      <c r="M72" s="30">
        <v>57383.54</v>
      </c>
      <c r="N72" s="30">
        <v>57383.54</v>
      </c>
      <c r="O72" s="6"/>
      <c r="P72" s="6"/>
      <c r="Q72" s="6"/>
      <c r="R72" s="6"/>
      <c r="S72" s="6"/>
    </row>
    <row r="73" spans="1:19" ht="89.25" customHeight="1" x14ac:dyDescent="0.25">
      <c r="A73" s="63" t="s">
        <v>170</v>
      </c>
      <c r="B73" s="64" t="s">
        <v>163</v>
      </c>
      <c r="C73" s="150" t="s">
        <v>267</v>
      </c>
      <c r="D73" s="61" t="s">
        <v>327</v>
      </c>
      <c r="E73" s="40" t="s">
        <v>29</v>
      </c>
      <c r="F73" s="26"/>
      <c r="G73" s="26"/>
      <c r="H73" s="26">
        <v>689</v>
      </c>
      <c r="I73" s="26">
        <v>2173.5</v>
      </c>
      <c r="J73" s="27">
        <v>2180.6999999999998</v>
      </c>
      <c r="K73" s="27">
        <v>2142.5</v>
      </c>
      <c r="L73" s="27">
        <v>2142.5</v>
      </c>
      <c r="M73" s="26">
        <v>2142.5</v>
      </c>
      <c r="N73" s="26">
        <v>2142.5</v>
      </c>
      <c r="O73" s="6"/>
      <c r="P73" s="6"/>
      <c r="Q73" s="6"/>
      <c r="R73" s="6"/>
      <c r="S73" s="6"/>
    </row>
    <row r="74" spans="1:19" ht="81.75" customHeight="1" x14ac:dyDescent="0.25">
      <c r="A74" s="63" t="s">
        <v>171</v>
      </c>
      <c r="B74" s="40" t="s">
        <v>14</v>
      </c>
      <c r="C74" s="150"/>
      <c r="D74" s="198" t="s">
        <v>326</v>
      </c>
      <c r="E74" s="40" t="s">
        <v>164</v>
      </c>
      <c r="F74" s="26">
        <f>F75+F76+F77+F78+F79+F80+F81+F82+F83+F84+F85+F86+F87+F89+F90+F91+F92+F93+F94+F95+F96+F88</f>
        <v>24907.760000000006</v>
      </c>
      <c r="G74" s="26">
        <f t="shared" ref="G74:N74" si="9">G75+G76+G77+G78+G79+G80+G81+G82+G83+G84+G85+G86+G87+G89+G90+G91+G92+G93+G94+G95+G96+G88</f>
        <v>58185.990000000005</v>
      </c>
      <c r="H74" s="26">
        <f t="shared" si="9"/>
        <v>145537.72000000003</v>
      </c>
      <c r="I74" s="26">
        <f t="shared" si="9"/>
        <v>61798.16</v>
      </c>
      <c r="J74" s="27">
        <f t="shared" si="9"/>
        <v>80169.929999999993</v>
      </c>
      <c r="K74" s="27">
        <f t="shared" si="9"/>
        <v>66794.529999999984</v>
      </c>
      <c r="L74" s="107">
        <f t="shared" si="9"/>
        <v>86841.260000000009</v>
      </c>
      <c r="M74" s="26">
        <f t="shared" si="9"/>
        <v>85430.560000000027</v>
      </c>
      <c r="N74" s="26">
        <f t="shared" si="9"/>
        <v>92920.770000000019</v>
      </c>
      <c r="O74" s="6"/>
      <c r="P74" s="6"/>
      <c r="Q74" s="6"/>
      <c r="R74" s="6"/>
      <c r="S74" s="6"/>
    </row>
    <row r="75" spans="1:19" ht="25.5" customHeight="1" x14ac:dyDescent="0.25">
      <c r="A75" s="215" t="s">
        <v>172</v>
      </c>
      <c r="B75" s="230" t="s">
        <v>36</v>
      </c>
      <c r="C75" s="198" t="s">
        <v>267</v>
      </c>
      <c r="D75" s="198"/>
      <c r="E75" s="150" t="s">
        <v>10</v>
      </c>
      <c r="F75" s="30">
        <v>4134.3999999999996</v>
      </c>
      <c r="G75" s="30">
        <v>4197.37</v>
      </c>
      <c r="H75" s="30">
        <v>4272.13</v>
      </c>
      <c r="I75" s="30">
        <v>4209.91</v>
      </c>
      <c r="J75" s="31">
        <v>4537.2</v>
      </c>
      <c r="K75" s="31">
        <v>4501.5</v>
      </c>
      <c r="L75" s="31">
        <v>4501.5</v>
      </c>
      <c r="M75" s="30">
        <v>4501.5</v>
      </c>
      <c r="N75" s="30">
        <v>4501.5</v>
      </c>
      <c r="O75" s="6"/>
      <c r="P75" s="6"/>
      <c r="Q75" s="6"/>
      <c r="R75" s="6"/>
      <c r="S75" s="6"/>
    </row>
    <row r="76" spans="1:19" ht="24.75" customHeight="1" x14ac:dyDescent="0.25">
      <c r="A76" s="217"/>
      <c r="B76" s="251"/>
      <c r="C76" s="198"/>
      <c r="D76" s="150" t="s">
        <v>328</v>
      </c>
      <c r="E76" s="150" t="s">
        <v>10</v>
      </c>
      <c r="F76" s="30"/>
      <c r="G76" s="30">
        <v>4038.3</v>
      </c>
      <c r="H76" s="30">
        <v>4318.22</v>
      </c>
      <c r="I76" s="30">
        <v>4156.3</v>
      </c>
      <c r="J76" s="31">
        <v>5120.6000000000004</v>
      </c>
      <c r="K76" s="31">
        <v>5062.2</v>
      </c>
      <c r="L76" s="31">
        <v>8499.4500000000007</v>
      </c>
      <c r="M76" s="30">
        <v>8499.4500000000007</v>
      </c>
      <c r="N76" s="30">
        <v>8499.4500000000007</v>
      </c>
      <c r="O76" s="6"/>
      <c r="P76" s="6"/>
      <c r="Q76" s="6"/>
      <c r="R76" s="6"/>
      <c r="S76" s="6"/>
    </row>
    <row r="77" spans="1:19" ht="24.75" customHeight="1" x14ac:dyDescent="0.25">
      <c r="A77" s="216"/>
      <c r="B77" s="231"/>
      <c r="C77" s="198"/>
      <c r="D77" s="150" t="s">
        <v>326</v>
      </c>
      <c r="E77" s="150" t="s">
        <v>29</v>
      </c>
      <c r="F77" s="30">
        <v>7620.6</v>
      </c>
      <c r="G77" s="30">
        <v>19173.8</v>
      </c>
      <c r="H77" s="30">
        <v>19476.38</v>
      </c>
      <c r="I77" s="30">
        <v>19434.91</v>
      </c>
      <c r="J77" s="31">
        <v>22327.599999999999</v>
      </c>
      <c r="K77" s="31">
        <v>22327.599999999999</v>
      </c>
      <c r="L77" s="31">
        <v>38247.550000000003</v>
      </c>
      <c r="M77" s="30">
        <v>38247.550000000003</v>
      </c>
      <c r="N77" s="30">
        <v>38247.550000000003</v>
      </c>
      <c r="O77" s="6"/>
      <c r="P77" s="6"/>
      <c r="Q77" s="6"/>
      <c r="R77" s="6"/>
      <c r="S77" s="6"/>
    </row>
    <row r="78" spans="1:19" ht="20.25" customHeight="1" x14ac:dyDescent="0.25">
      <c r="A78" s="215" t="s">
        <v>173</v>
      </c>
      <c r="B78" s="203" t="s">
        <v>37</v>
      </c>
      <c r="C78" s="198" t="s">
        <v>271</v>
      </c>
      <c r="D78" s="198">
        <v>2020</v>
      </c>
      <c r="E78" s="150" t="s">
        <v>10</v>
      </c>
      <c r="F78" s="30">
        <v>1949.01</v>
      </c>
      <c r="G78" s="30"/>
      <c r="H78" s="30"/>
      <c r="I78" s="30"/>
      <c r="J78" s="31"/>
      <c r="K78" s="31"/>
      <c r="L78" s="108"/>
      <c r="M78" s="30"/>
      <c r="N78" s="30"/>
      <c r="O78" s="6"/>
      <c r="P78" s="6"/>
      <c r="Q78" s="6"/>
      <c r="R78" s="6"/>
      <c r="S78" s="6"/>
    </row>
    <row r="79" spans="1:19" ht="21.75" customHeight="1" x14ac:dyDescent="0.25">
      <c r="A79" s="217"/>
      <c r="B79" s="204"/>
      <c r="C79" s="198"/>
      <c r="D79" s="198"/>
      <c r="E79" s="150" t="s">
        <v>11</v>
      </c>
      <c r="F79" s="30">
        <v>1949.01</v>
      </c>
      <c r="G79" s="30"/>
      <c r="H79" s="30"/>
      <c r="I79" s="30"/>
      <c r="J79" s="31"/>
      <c r="K79" s="31"/>
      <c r="L79" s="108"/>
      <c r="M79" s="30"/>
      <c r="N79" s="30"/>
      <c r="O79" s="6"/>
      <c r="P79" s="6"/>
      <c r="Q79" s="6"/>
      <c r="R79" s="6"/>
      <c r="S79" s="6"/>
    </row>
    <row r="80" spans="1:19" ht="22.5" customHeight="1" x14ac:dyDescent="0.25">
      <c r="A80" s="217"/>
      <c r="B80" s="204"/>
      <c r="C80" s="198"/>
      <c r="D80" s="198" t="s">
        <v>326</v>
      </c>
      <c r="E80" s="150" t="s">
        <v>10</v>
      </c>
      <c r="F80" s="30">
        <v>971.93</v>
      </c>
      <c r="G80" s="30">
        <v>2256.4899999999998</v>
      </c>
      <c r="H80" s="30">
        <v>2841.53</v>
      </c>
      <c r="I80" s="30">
        <v>3772.58</v>
      </c>
      <c r="J80" s="31">
        <v>4482.7</v>
      </c>
      <c r="K80" s="31">
        <v>4063.3</v>
      </c>
      <c r="L80" s="31">
        <v>4063.3</v>
      </c>
      <c r="M80" s="108">
        <v>4063.3</v>
      </c>
      <c r="N80" s="108">
        <v>4063.3</v>
      </c>
      <c r="O80" s="6"/>
      <c r="P80" s="6"/>
      <c r="Q80" s="6"/>
      <c r="R80" s="6"/>
      <c r="S80" s="6"/>
    </row>
    <row r="81" spans="1:19" ht="21.75" customHeight="1" x14ac:dyDescent="0.25">
      <c r="A81" s="216"/>
      <c r="B81" s="205"/>
      <c r="C81" s="198"/>
      <c r="D81" s="198"/>
      <c r="E81" s="150" t="s">
        <v>11</v>
      </c>
      <c r="F81" s="30">
        <v>823.83</v>
      </c>
      <c r="G81" s="30">
        <v>2288.08</v>
      </c>
      <c r="H81" s="30">
        <v>2848.85</v>
      </c>
      <c r="I81" s="30">
        <v>3772.58</v>
      </c>
      <c r="J81" s="31">
        <v>4482.7</v>
      </c>
      <c r="K81" s="31">
        <v>4063.3</v>
      </c>
      <c r="L81" s="31">
        <v>4063.3</v>
      </c>
      <c r="M81" s="108">
        <v>4063.3</v>
      </c>
      <c r="N81" s="108">
        <v>4063.3</v>
      </c>
      <c r="O81" s="6"/>
      <c r="P81" s="6"/>
      <c r="Q81" s="6"/>
      <c r="R81" s="6"/>
      <c r="S81" s="6"/>
    </row>
    <row r="82" spans="1:19" ht="39" customHeight="1" x14ac:dyDescent="0.25">
      <c r="A82" s="215" t="s">
        <v>174</v>
      </c>
      <c r="B82" s="203" t="s">
        <v>38</v>
      </c>
      <c r="C82" s="198"/>
      <c r="D82" s="198"/>
      <c r="E82" s="150" t="s">
        <v>29</v>
      </c>
      <c r="F82" s="30">
        <v>3014.22</v>
      </c>
      <c r="G82" s="30">
        <v>12289.71</v>
      </c>
      <c r="H82" s="30">
        <v>13885.07</v>
      </c>
      <c r="I82" s="30">
        <v>17740.75</v>
      </c>
      <c r="J82" s="31">
        <v>18348</v>
      </c>
      <c r="K82" s="31">
        <v>17964.66</v>
      </c>
      <c r="L82" s="31">
        <v>18146.16</v>
      </c>
      <c r="M82" s="108">
        <v>18146.16</v>
      </c>
      <c r="N82" s="108">
        <v>18146.16</v>
      </c>
      <c r="O82" s="6"/>
      <c r="P82" s="6"/>
      <c r="Q82" s="6"/>
      <c r="R82" s="6"/>
      <c r="S82" s="6"/>
    </row>
    <row r="83" spans="1:19" ht="23.25" customHeight="1" x14ac:dyDescent="0.25">
      <c r="A83" s="216"/>
      <c r="B83" s="205"/>
      <c r="C83" s="198"/>
      <c r="D83" s="198"/>
      <c r="E83" s="150" t="s">
        <v>11</v>
      </c>
      <c r="F83" s="30">
        <v>66.3</v>
      </c>
      <c r="G83" s="30">
        <v>140.22999999999999</v>
      </c>
      <c r="H83" s="30">
        <v>142.19999999999999</v>
      </c>
      <c r="I83" s="30">
        <v>179.16</v>
      </c>
      <c r="J83" s="31">
        <v>181.5</v>
      </c>
      <c r="K83" s="31">
        <v>181.5</v>
      </c>
      <c r="L83" s="31">
        <v>181.46</v>
      </c>
      <c r="M83" s="108">
        <v>181.46</v>
      </c>
      <c r="N83" s="108">
        <v>181.46</v>
      </c>
      <c r="O83" s="6"/>
      <c r="P83" s="6"/>
      <c r="Q83" s="6"/>
      <c r="R83" s="6"/>
      <c r="S83" s="6"/>
    </row>
    <row r="84" spans="1:19" ht="51" customHeight="1" x14ac:dyDescent="0.25">
      <c r="A84" s="60" t="s">
        <v>175</v>
      </c>
      <c r="B84" s="150" t="s">
        <v>39</v>
      </c>
      <c r="C84" s="198"/>
      <c r="D84" s="198"/>
      <c r="E84" s="150" t="s">
        <v>11</v>
      </c>
      <c r="F84" s="30">
        <v>1672.45</v>
      </c>
      <c r="G84" s="30">
        <v>1573.9</v>
      </c>
      <c r="H84" s="30">
        <v>937.3</v>
      </c>
      <c r="I84" s="30">
        <v>453.7</v>
      </c>
      <c r="J84" s="31">
        <v>567.54</v>
      </c>
      <c r="K84" s="31">
        <v>567.54</v>
      </c>
      <c r="L84" s="31">
        <v>616.55999999999995</v>
      </c>
      <c r="M84" s="30">
        <v>616.55999999999995</v>
      </c>
      <c r="N84" s="30">
        <v>616.55999999999995</v>
      </c>
      <c r="O84" s="6"/>
      <c r="P84" s="6"/>
      <c r="Q84" s="6"/>
      <c r="R84" s="6"/>
      <c r="S84" s="6"/>
    </row>
    <row r="85" spans="1:19" ht="63" customHeight="1" x14ac:dyDescent="0.25">
      <c r="A85" s="218" t="s">
        <v>176</v>
      </c>
      <c r="B85" s="203" t="s">
        <v>40</v>
      </c>
      <c r="C85" s="198"/>
      <c r="D85" s="198" t="s">
        <v>328</v>
      </c>
      <c r="E85" s="150" t="s">
        <v>10</v>
      </c>
      <c r="F85" s="37"/>
      <c r="G85" s="37">
        <v>34.86</v>
      </c>
      <c r="H85" s="37">
        <v>101.14</v>
      </c>
      <c r="I85" s="37">
        <v>62.83</v>
      </c>
      <c r="J85" s="38">
        <v>0</v>
      </c>
      <c r="K85" s="38">
        <v>0</v>
      </c>
      <c r="L85" s="109">
        <v>0</v>
      </c>
      <c r="M85" s="37">
        <v>0</v>
      </c>
      <c r="N85" s="37">
        <v>0</v>
      </c>
      <c r="O85" s="6"/>
      <c r="P85" s="6"/>
      <c r="Q85" s="6"/>
      <c r="R85" s="6"/>
      <c r="S85" s="6"/>
    </row>
    <row r="86" spans="1:19" ht="36.75" customHeight="1" x14ac:dyDescent="0.25">
      <c r="A86" s="219"/>
      <c r="B86" s="205"/>
      <c r="C86" s="198"/>
      <c r="D86" s="198"/>
      <c r="E86" s="150" t="s">
        <v>11</v>
      </c>
      <c r="F86" s="37"/>
      <c r="G86" s="37">
        <v>1.07</v>
      </c>
      <c r="H86" s="37">
        <v>3.12</v>
      </c>
      <c r="I86" s="37">
        <v>1.94</v>
      </c>
      <c r="J86" s="38">
        <v>0</v>
      </c>
      <c r="K86" s="38">
        <v>0</v>
      </c>
      <c r="L86" s="109">
        <v>0</v>
      </c>
      <c r="M86" s="37">
        <v>0</v>
      </c>
      <c r="N86" s="37">
        <v>0</v>
      </c>
      <c r="O86" s="6"/>
      <c r="P86" s="6"/>
      <c r="Q86" s="6"/>
      <c r="R86" s="6"/>
      <c r="S86" s="6"/>
    </row>
    <row r="87" spans="1:19" ht="21.75" customHeight="1" x14ac:dyDescent="0.25">
      <c r="A87" s="215" t="s">
        <v>177</v>
      </c>
      <c r="B87" s="203" t="s">
        <v>41</v>
      </c>
      <c r="C87" s="198"/>
      <c r="D87" s="198" t="s">
        <v>329</v>
      </c>
      <c r="E87" s="150" t="s">
        <v>10</v>
      </c>
      <c r="F87" s="30"/>
      <c r="G87" s="30"/>
      <c r="H87" s="30"/>
      <c r="I87" s="30">
        <v>725.9</v>
      </c>
      <c r="J87" s="31">
        <v>1226.9000000000001</v>
      </c>
      <c r="K87" s="31">
        <v>1226.9000000000001</v>
      </c>
      <c r="L87" s="31">
        <v>1160.1400000000001</v>
      </c>
      <c r="M87" s="108">
        <v>1160.1400000000001</v>
      </c>
      <c r="N87" s="108">
        <v>1160.1400000000001</v>
      </c>
      <c r="O87" s="6"/>
      <c r="P87" s="6"/>
      <c r="Q87" s="6"/>
      <c r="R87" s="6"/>
      <c r="S87" s="6"/>
    </row>
    <row r="88" spans="1:19" ht="21.75" customHeight="1" x14ac:dyDescent="0.25">
      <c r="A88" s="216"/>
      <c r="B88" s="205"/>
      <c r="C88" s="198"/>
      <c r="D88" s="198"/>
      <c r="E88" s="150" t="s">
        <v>11</v>
      </c>
      <c r="F88" s="30"/>
      <c r="G88" s="30"/>
      <c r="H88" s="30"/>
      <c r="I88" s="30">
        <v>22.45</v>
      </c>
      <c r="J88" s="31">
        <v>37.950000000000003</v>
      </c>
      <c r="K88" s="31">
        <v>37.950000000000003</v>
      </c>
      <c r="L88" s="31">
        <v>35.57</v>
      </c>
      <c r="M88" s="108">
        <v>35.57</v>
      </c>
      <c r="N88" s="108">
        <v>35.57</v>
      </c>
      <c r="O88" s="6"/>
      <c r="P88" s="6"/>
      <c r="Q88" s="6"/>
      <c r="R88" s="6"/>
      <c r="S88" s="6"/>
    </row>
    <row r="89" spans="1:19" ht="33" customHeight="1" x14ac:dyDescent="0.25">
      <c r="A89" s="60" t="s">
        <v>180</v>
      </c>
      <c r="B89" s="140" t="s">
        <v>17</v>
      </c>
      <c r="C89" s="198" t="s">
        <v>268</v>
      </c>
      <c r="D89" s="198" t="s">
        <v>326</v>
      </c>
      <c r="E89" s="150" t="s">
        <v>11</v>
      </c>
      <c r="F89" s="30">
        <v>898.54</v>
      </c>
      <c r="G89" s="30">
        <v>4414.05</v>
      </c>
      <c r="H89" s="30">
        <v>2721.01</v>
      </c>
      <c r="I89" s="30">
        <v>3813.94</v>
      </c>
      <c r="J89" s="31">
        <v>15305.2</v>
      </c>
      <c r="K89" s="31">
        <v>5149.8</v>
      </c>
      <c r="L89" s="31">
        <v>2333.37</v>
      </c>
      <c r="M89" s="30">
        <v>3489.55</v>
      </c>
      <c r="N89" s="30">
        <v>7851.34</v>
      </c>
      <c r="O89" s="6"/>
      <c r="P89" s="6"/>
      <c r="Q89" s="6"/>
      <c r="R89" s="6"/>
      <c r="S89" s="6"/>
    </row>
    <row r="90" spans="1:19" ht="35.25" customHeight="1" x14ac:dyDescent="0.25">
      <c r="A90" s="60" t="s">
        <v>181</v>
      </c>
      <c r="B90" s="140" t="s">
        <v>42</v>
      </c>
      <c r="C90" s="198"/>
      <c r="D90" s="198"/>
      <c r="E90" s="150" t="s">
        <v>11</v>
      </c>
      <c r="F90" s="30">
        <v>366.77</v>
      </c>
      <c r="G90" s="30">
        <v>1290.52</v>
      </c>
      <c r="H90" s="30">
        <v>941.12</v>
      </c>
      <c r="I90" s="30">
        <v>1340.34</v>
      </c>
      <c r="J90" s="31">
        <v>3172.94</v>
      </c>
      <c r="K90" s="31">
        <v>1269.18</v>
      </c>
      <c r="L90" s="31">
        <v>4992.8999999999996</v>
      </c>
      <c r="M90" s="30">
        <v>2426.02</v>
      </c>
      <c r="N90" s="30">
        <v>5554.44</v>
      </c>
      <c r="O90" s="6"/>
      <c r="P90" s="6"/>
      <c r="Q90" s="6"/>
      <c r="R90" s="6"/>
      <c r="S90" s="6"/>
    </row>
    <row r="91" spans="1:19" ht="27.75" customHeight="1" x14ac:dyDescent="0.25">
      <c r="A91" s="218" t="s">
        <v>182</v>
      </c>
      <c r="B91" s="198" t="s">
        <v>19</v>
      </c>
      <c r="C91" s="198"/>
      <c r="D91" s="198"/>
      <c r="E91" s="150" t="s">
        <v>10</v>
      </c>
      <c r="F91" s="30">
        <v>1368.66</v>
      </c>
      <c r="G91" s="30">
        <v>6163.21</v>
      </c>
      <c r="H91" s="30">
        <v>4000.8</v>
      </c>
      <c r="I91" s="30">
        <v>2005.33</v>
      </c>
      <c r="J91" s="31">
        <v>360.15</v>
      </c>
      <c r="K91" s="31">
        <v>360.15</v>
      </c>
      <c r="L91" s="108">
        <v>0</v>
      </c>
      <c r="M91" s="108">
        <v>0</v>
      </c>
      <c r="N91" s="108">
        <v>0</v>
      </c>
      <c r="O91" s="6"/>
      <c r="P91" s="6"/>
      <c r="Q91" s="6"/>
      <c r="R91" s="6"/>
      <c r="S91" s="6"/>
    </row>
    <row r="92" spans="1:19" ht="25.5" customHeight="1" x14ac:dyDescent="0.25">
      <c r="A92" s="219"/>
      <c r="B92" s="198"/>
      <c r="C92" s="198"/>
      <c r="D92" s="198"/>
      <c r="E92" s="150" t="s">
        <v>11</v>
      </c>
      <c r="F92" s="30">
        <v>72.040000000000006</v>
      </c>
      <c r="G92" s="30">
        <v>324.39999999999998</v>
      </c>
      <c r="H92" s="30">
        <v>210.57</v>
      </c>
      <c r="I92" s="30">
        <v>105.54</v>
      </c>
      <c r="J92" s="31">
        <v>18.95</v>
      </c>
      <c r="K92" s="31">
        <v>18.95</v>
      </c>
      <c r="L92" s="108">
        <v>0</v>
      </c>
      <c r="M92" s="108">
        <v>0</v>
      </c>
      <c r="N92" s="108">
        <v>0</v>
      </c>
      <c r="O92" s="6"/>
      <c r="P92" s="6"/>
      <c r="Q92" s="6"/>
      <c r="R92" s="6"/>
      <c r="S92" s="6"/>
    </row>
    <row r="93" spans="1:19" ht="36.75" customHeight="1" x14ac:dyDescent="0.25">
      <c r="A93" s="218" t="s">
        <v>183</v>
      </c>
      <c r="B93" s="203" t="s">
        <v>43</v>
      </c>
      <c r="C93" s="199" t="s">
        <v>267</v>
      </c>
      <c r="D93" s="198">
        <v>2022</v>
      </c>
      <c r="E93" s="150" t="s">
        <v>29</v>
      </c>
      <c r="F93" s="30"/>
      <c r="G93" s="30"/>
      <c r="H93" s="30">
        <v>87052.34</v>
      </c>
      <c r="I93" s="30"/>
      <c r="J93" s="31"/>
      <c r="K93" s="31"/>
      <c r="L93" s="108">
        <v>0</v>
      </c>
      <c r="M93" s="108">
        <v>0</v>
      </c>
      <c r="N93" s="108">
        <v>0</v>
      </c>
      <c r="O93" s="6"/>
      <c r="P93" s="6"/>
      <c r="Q93" s="6"/>
      <c r="R93" s="6"/>
      <c r="S93" s="6"/>
    </row>
    <row r="94" spans="1:19" ht="21.75" customHeight="1" x14ac:dyDescent="0.25">
      <c r="A94" s="219"/>
      <c r="B94" s="205"/>
      <c r="C94" s="198"/>
      <c r="D94" s="198"/>
      <c r="E94" s="150" t="s">
        <v>11</v>
      </c>
      <c r="F94" s="30"/>
      <c r="G94" s="30"/>
      <c r="H94" s="30">
        <v>879.32</v>
      </c>
      <c r="I94" s="30"/>
      <c r="J94" s="31"/>
      <c r="K94" s="31"/>
      <c r="L94" s="108">
        <v>0</v>
      </c>
      <c r="M94" s="108">
        <v>0</v>
      </c>
      <c r="N94" s="108">
        <v>0</v>
      </c>
      <c r="O94" s="6"/>
      <c r="P94" s="6"/>
      <c r="Q94" s="6"/>
      <c r="R94" s="6"/>
      <c r="S94" s="6"/>
    </row>
    <row r="95" spans="1:19" ht="44.25" customHeight="1" x14ac:dyDescent="0.25">
      <c r="A95" s="218" t="s">
        <v>184</v>
      </c>
      <c r="B95" s="203" t="s">
        <v>44</v>
      </c>
      <c r="C95" s="198"/>
      <c r="D95" s="198"/>
      <c r="E95" s="150" t="s">
        <v>10</v>
      </c>
      <c r="F95" s="30"/>
      <c r="G95" s="30"/>
      <c r="H95" s="30">
        <v>879.42</v>
      </c>
      <c r="I95" s="30"/>
      <c r="J95" s="31"/>
      <c r="K95" s="31"/>
      <c r="L95" s="108">
        <v>0</v>
      </c>
      <c r="M95" s="108">
        <v>0</v>
      </c>
      <c r="N95" s="108">
        <v>0</v>
      </c>
      <c r="O95" s="6"/>
      <c r="P95" s="6"/>
      <c r="Q95" s="6"/>
      <c r="R95" s="6"/>
      <c r="S95" s="6"/>
    </row>
    <row r="96" spans="1:19" ht="40.5" customHeight="1" x14ac:dyDescent="0.25">
      <c r="A96" s="219"/>
      <c r="B96" s="205"/>
      <c r="C96" s="198"/>
      <c r="D96" s="198"/>
      <c r="E96" s="150" t="s">
        <v>11</v>
      </c>
      <c r="F96" s="30"/>
      <c r="G96" s="30"/>
      <c r="H96" s="30">
        <v>27.2</v>
      </c>
      <c r="I96" s="30"/>
      <c r="J96" s="31"/>
      <c r="K96" s="31"/>
      <c r="L96" s="108">
        <v>0</v>
      </c>
      <c r="M96" s="108">
        <v>0</v>
      </c>
      <c r="N96" s="108">
        <v>0</v>
      </c>
      <c r="O96" s="6"/>
      <c r="P96" s="6"/>
      <c r="Q96" s="6"/>
      <c r="R96" s="6"/>
      <c r="S96" s="6"/>
    </row>
    <row r="97" spans="1:19" ht="73.5" customHeight="1" x14ac:dyDescent="0.25">
      <c r="A97" s="63" t="s">
        <v>178</v>
      </c>
      <c r="B97" s="40" t="s">
        <v>45</v>
      </c>
      <c r="C97" s="40"/>
      <c r="D97" s="40" t="s">
        <v>326</v>
      </c>
      <c r="E97" s="40" t="s">
        <v>11</v>
      </c>
      <c r="F97" s="26">
        <f t="shared" ref="F97:N97" si="10">F98+F112+F122+F121+F144+F149+F150+F151</f>
        <v>347.78399999999999</v>
      </c>
      <c r="G97" s="26">
        <f t="shared" si="10"/>
        <v>373.40999999999997</v>
      </c>
      <c r="H97" s="26">
        <f t="shared" si="10"/>
        <v>1130.76</v>
      </c>
      <c r="I97" s="26">
        <f t="shared" si="10"/>
        <v>3852.3</v>
      </c>
      <c r="J97" s="27">
        <f t="shared" si="10"/>
        <v>510.95</v>
      </c>
      <c r="K97" s="27">
        <f t="shared" si="10"/>
        <v>396.55</v>
      </c>
      <c r="L97" s="107">
        <f t="shared" si="10"/>
        <v>577</v>
      </c>
      <c r="M97" s="26">
        <f t="shared" si="10"/>
        <v>577</v>
      </c>
      <c r="N97" s="26">
        <f t="shared" si="10"/>
        <v>577</v>
      </c>
      <c r="O97" s="6"/>
      <c r="P97" s="6"/>
      <c r="Q97" s="6"/>
      <c r="R97" s="6"/>
      <c r="S97" s="6"/>
    </row>
    <row r="98" spans="1:19" ht="115.5" customHeight="1" x14ac:dyDescent="0.25">
      <c r="A98" s="215" t="s">
        <v>179</v>
      </c>
      <c r="B98" s="40" t="s">
        <v>46</v>
      </c>
      <c r="C98" s="198"/>
      <c r="D98" s="140" t="s">
        <v>326</v>
      </c>
      <c r="E98" s="203" t="s">
        <v>11</v>
      </c>
      <c r="F98" s="26">
        <f>F99+F100+F101+F102+F103+F104+F105+F106+F107+F108+F109+F110+F111</f>
        <v>16.95</v>
      </c>
      <c r="G98" s="26">
        <f t="shared" ref="G98:N98" si="11">G99+G100+G101+G102+G103+G104+G105+G106+G107+G108+G109+G110+G111</f>
        <v>65</v>
      </c>
      <c r="H98" s="26">
        <f t="shared" si="11"/>
        <v>147.30000000000001</v>
      </c>
      <c r="I98" s="26">
        <f t="shared" si="11"/>
        <v>0</v>
      </c>
      <c r="J98" s="26">
        <f t="shared" si="11"/>
        <v>0</v>
      </c>
      <c r="K98" s="26">
        <f t="shared" si="11"/>
        <v>0</v>
      </c>
      <c r="L98" s="26">
        <f t="shared" si="11"/>
        <v>0</v>
      </c>
      <c r="M98" s="26">
        <f t="shared" si="11"/>
        <v>0</v>
      </c>
      <c r="N98" s="26">
        <f t="shared" si="11"/>
        <v>0</v>
      </c>
      <c r="O98" s="6"/>
      <c r="P98" s="6"/>
      <c r="Q98" s="6"/>
      <c r="R98" s="6"/>
      <c r="S98" s="6"/>
    </row>
    <row r="99" spans="1:19" ht="60.75" customHeight="1" x14ac:dyDescent="0.25">
      <c r="A99" s="217"/>
      <c r="B99" s="140" t="s">
        <v>47</v>
      </c>
      <c r="C99" s="198"/>
      <c r="D99" s="140" t="s">
        <v>270</v>
      </c>
      <c r="E99" s="204"/>
      <c r="F99" s="30"/>
      <c r="G99" s="30">
        <v>10</v>
      </c>
      <c r="H99" s="30">
        <v>14.67</v>
      </c>
      <c r="I99" s="30"/>
      <c r="J99" s="31"/>
      <c r="K99" s="31"/>
      <c r="L99" s="108"/>
      <c r="M99" s="30"/>
      <c r="N99" s="30"/>
      <c r="O99" s="6"/>
      <c r="P99" s="6"/>
      <c r="Q99" s="6"/>
      <c r="R99" s="6"/>
      <c r="S99" s="6"/>
    </row>
    <row r="100" spans="1:19" ht="25.5" x14ac:dyDescent="0.25">
      <c r="A100" s="217"/>
      <c r="B100" s="140" t="s">
        <v>48</v>
      </c>
      <c r="C100" s="198"/>
      <c r="D100" s="140">
        <v>2022</v>
      </c>
      <c r="E100" s="204"/>
      <c r="F100" s="30"/>
      <c r="G100" s="30"/>
      <c r="H100" s="30">
        <v>7</v>
      </c>
      <c r="I100" s="30"/>
      <c r="J100" s="31"/>
      <c r="K100" s="31"/>
      <c r="L100" s="108"/>
      <c r="M100" s="30"/>
      <c r="N100" s="30"/>
      <c r="O100" s="6"/>
      <c r="P100" s="6"/>
      <c r="Q100" s="6"/>
      <c r="R100" s="6"/>
      <c r="S100" s="6"/>
    </row>
    <row r="101" spans="1:19" x14ac:dyDescent="0.25">
      <c r="A101" s="217"/>
      <c r="B101" s="140" t="s">
        <v>49</v>
      </c>
      <c r="C101" s="198"/>
      <c r="D101" s="140" t="s">
        <v>270</v>
      </c>
      <c r="E101" s="204"/>
      <c r="F101" s="30"/>
      <c r="G101" s="30">
        <v>20</v>
      </c>
      <c r="H101" s="30">
        <v>52.89</v>
      </c>
      <c r="I101" s="30"/>
      <c r="J101" s="31"/>
      <c r="K101" s="31"/>
      <c r="L101" s="108"/>
      <c r="M101" s="30"/>
      <c r="N101" s="30"/>
      <c r="O101" s="6"/>
      <c r="P101" s="6"/>
      <c r="Q101" s="6"/>
      <c r="R101" s="6"/>
      <c r="S101" s="6"/>
    </row>
    <row r="102" spans="1:19" x14ac:dyDescent="0.25">
      <c r="A102" s="217"/>
      <c r="B102" s="140" t="s">
        <v>50</v>
      </c>
      <c r="C102" s="198"/>
      <c r="D102" s="140">
        <v>2020</v>
      </c>
      <c r="E102" s="204"/>
      <c r="F102" s="30">
        <v>10.35</v>
      </c>
      <c r="G102" s="30"/>
      <c r="H102" s="30"/>
      <c r="I102" s="30"/>
      <c r="J102" s="31"/>
      <c r="K102" s="31"/>
      <c r="L102" s="108"/>
      <c r="M102" s="30"/>
      <c r="N102" s="30"/>
      <c r="O102" s="6"/>
      <c r="P102" s="6"/>
      <c r="Q102" s="6"/>
      <c r="R102" s="6"/>
      <c r="S102" s="6"/>
    </row>
    <row r="103" spans="1:19" ht="45" customHeight="1" x14ac:dyDescent="0.25">
      <c r="A103" s="217"/>
      <c r="B103" s="150" t="s">
        <v>51</v>
      </c>
      <c r="C103" s="198"/>
      <c r="D103" s="140">
        <v>2022</v>
      </c>
      <c r="E103" s="204"/>
      <c r="F103" s="30"/>
      <c r="G103" s="30"/>
      <c r="H103" s="30">
        <v>50</v>
      </c>
      <c r="I103" s="30"/>
      <c r="J103" s="31"/>
      <c r="K103" s="31"/>
      <c r="L103" s="108"/>
      <c r="M103" s="30"/>
      <c r="N103" s="30"/>
      <c r="O103" s="6"/>
      <c r="P103" s="6"/>
      <c r="Q103" s="6"/>
      <c r="R103" s="6"/>
      <c r="S103" s="6"/>
    </row>
    <row r="104" spans="1:19" ht="38.25" x14ac:dyDescent="0.25">
      <c r="A104" s="217"/>
      <c r="B104" s="140" t="s">
        <v>52</v>
      </c>
      <c r="C104" s="198"/>
      <c r="D104" s="140" t="s">
        <v>269</v>
      </c>
      <c r="E104" s="204"/>
      <c r="F104" s="30">
        <v>6.6</v>
      </c>
      <c r="G104" s="30"/>
      <c r="H104" s="30">
        <v>14.84</v>
      </c>
      <c r="I104" s="30"/>
      <c r="J104" s="31"/>
      <c r="K104" s="31"/>
      <c r="L104" s="108"/>
      <c r="M104" s="30"/>
      <c r="N104" s="30"/>
      <c r="O104" s="6"/>
      <c r="P104" s="6"/>
      <c r="Q104" s="6"/>
      <c r="R104" s="6"/>
      <c r="S104" s="6"/>
    </row>
    <row r="105" spans="1:19" ht="25.5" x14ac:dyDescent="0.25">
      <c r="A105" s="217"/>
      <c r="B105" s="140" t="s">
        <v>53</v>
      </c>
      <c r="C105" s="198"/>
      <c r="D105" s="198">
        <v>2021</v>
      </c>
      <c r="E105" s="204"/>
      <c r="F105" s="37"/>
      <c r="G105" s="30">
        <v>2.73</v>
      </c>
      <c r="H105" s="30"/>
      <c r="I105" s="30"/>
      <c r="J105" s="31"/>
      <c r="K105" s="31"/>
      <c r="L105" s="108"/>
      <c r="M105" s="30"/>
      <c r="N105" s="30"/>
      <c r="O105" s="6"/>
      <c r="P105" s="6"/>
      <c r="Q105" s="6"/>
      <c r="R105" s="6"/>
      <c r="S105" s="6"/>
    </row>
    <row r="106" spans="1:19" ht="25.5" x14ac:dyDescent="0.25">
      <c r="A106" s="217"/>
      <c r="B106" s="140" t="s">
        <v>54</v>
      </c>
      <c r="C106" s="198"/>
      <c r="D106" s="198"/>
      <c r="E106" s="204"/>
      <c r="F106" s="37"/>
      <c r="G106" s="30">
        <v>5</v>
      </c>
      <c r="H106" s="30"/>
      <c r="I106" s="30"/>
      <c r="J106" s="31"/>
      <c r="K106" s="31"/>
      <c r="L106" s="108"/>
      <c r="M106" s="30"/>
      <c r="N106" s="30"/>
      <c r="O106" s="6"/>
      <c r="P106" s="6"/>
      <c r="Q106" s="6"/>
      <c r="R106" s="6"/>
      <c r="S106" s="6"/>
    </row>
    <row r="107" spans="1:19" ht="25.5" x14ac:dyDescent="0.25">
      <c r="A107" s="217"/>
      <c r="B107" s="140" t="s">
        <v>55</v>
      </c>
      <c r="C107" s="198"/>
      <c r="D107" s="198"/>
      <c r="E107" s="204"/>
      <c r="F107" s="37"/>
      <c r="G107" s="30">
        <v>5</v>
      </c>
      <c r="H107" s="30"/>
      <c r="I107" s="30"/>
      <c r="J107" s="31"/>
      <c r="K107" s="31"/>
      <c r="L107" s="108"/>
      <c r="M107" s="30"/>
      <c r="N107" s="30"/>
      <c r="O107" s="6"/>
      <c r="P107" s="6"/>
      <c r="Q107" s="6"/>
      <c r="R107" s="6"/>
      <c r="S107" s="6"/>
    </row>
    <row r="108" spans="1:19" ht="25.5" x14ac:dyDescent="0.25">
      <c r="A108" s="217"/>
      <c r="B108" s="140" t="s">
        <v>56</v>
      </c>
      <c r="C108" s="198"/>
      <c r="D108" s="198"/>
      <c r="E108" s="204"/>
      <c r="F108" s="37"/>
      <c r="G108" s="30">
        <v>10</v>
      </c>
      <c r="H108" s="30"/>
      <c r="I108" s="30"/>
      <c r="J108" s="31"/>
      <c r="K108" s="31"/>
      <c r="L108" s="108"/>
      <c r="M108" s="30"/>
      <c r="N108" s="30"/>
      <c r="O108" s="6"/>
      <c r="P108" s="6"/>
      <c r="Q108" s="6"/>
      <c r="R108" s="6"/>
      <c r="S108" s="6"/>
    </row>
    <row r="109" spans="1:19" ht="25.5" x14ac:dyDescent="0.25">
      <c r="A109" s="217"/>
      <c r="B109" s="140" t="s">
        <v>57</v>
      </c>
      <c r="C109" s="198"/>
      <c r="D109" s="140" t="s">
        <v>270</v>
      </c>
      <c r="E109" s="204"/>
      <c r="F109" s="30"/>
      <c r="G109" s="30">
        <v>7.97</v>
      </c>
      <c r="H109" s="30">
        <v>2.9</v>
      </c>
      <c r="I109" s="30"/>
      <c r="J109" s="31"/>
      <c r="K109" s="31"/>
      <c r="L109" s="108"/>
      <c r="M109" s="30"/>
      <c r="N109" s="30"/>
      <c r="O109" s="6"/>
      <c r="P109" s="6"/>
      <c r="Q109" s="6"/>
      <c r="R109" s="6"/>
      <c r="S109" s="6"/>
    </row>
    <row r="110" spans="1:19" ht="25.5" x14ac:dyDescent="0.25">
      <c r="A110" s="217"/>
      <c r="B110" s="140" t="s">
        <v>58</v>
      </c>
      <c r="C110" s="198"/>
      <c r="D110" s="140">
        <v>2021</v>
      </c>
      <c r="E110" s="204"/>
      <c r="F110" s="30"/>
      <c r="G110" s="30">
        <v>4.3</v>
      </c>
      <c r="H110" s="30"/>
      <c r="I110" s="30"/>
      <c r="J110" s="31"/>
      <c r="K110" s="31"/>
      <c r="L110" s="108"/>
      <c r="M110" s="30"/>
      <c r="N110" s="30"/>
      <c r="O110" s="6"/>
      <c r="P110" s="6"/>
      <c r="Q110" s="6"/>
      <c r="R110" s="6"/>
      <c r="S110" s="6"/>
    </row>
    <row r="111" spans="1:19" x14ac:dyDescent="0.25">
      <c r="A111" s="217"/>
      <c r="B111" s="140" t="s">
        <v>59</v>
      </c>
      <c r="C111" s="198"/>
      <c r="D111" s="140">
        <v>2022</v>
      </c>
      <c r="E111" s="204"/>
      <c r="F111" s="30"/>
      <c r="G111" s="30"/>
      <c r="H111" s="30">
        <v>5</v>
      </c>
      <c r="I111" s="30"/>
      <c r="J111" s="31"/>
      <c r="K111" s="31"/>
      <c r="L111" s="108"/>
      <c r="M111" s="30"/>
      <c r="N111" s="30"/>
      <c r="O111" s="6"/>
      <c r="P111" s="6"/>
      <c r="Q111" s="6"/>
      <c r="R111" s="6"/>
      <c r="S111" s="6"/>
    </row>
    <row r="112" spans="1:19" ht="107.25" customHeight="1" x14ac:dyDescent="0.25">
      <c r="A112" s="215" t="s">
        <v>185</v>
      </c>
      <c r="B112" s="40" t="s">
        <v>60</v>
      </c>
      <c r="C112" s="198"/>
      <c r="D112" s="140" t="s">
        <v>269</v>
      </c>
      <c r="E112" s="203" t="s">
        <v>11</v>
      </c>
      <c r="F112" s="26">
        <f>F113+F114+F115+F116+F117+F118+F119+F120</f>
        <v>4.6500000000000004</v>
      </c>
      <c r="G112" s="26">
        <f t="shared" ref="G112:N112" si="12">G113+G114+G115+G116+G117+G118+G119+G120</f>
        <v>10</v>
      </c>
      <c r="H112" s="26">
        <f t="shared" si="12"/>
        <v>49.990000000000009</v>
      </c>
      <c r="I112" s="26">
        <f t="shared" si="12"/>
        <v>0</v>
      </c>
      <c r="J112" s="26">
        <f t="shared" si="12"/>
        <v>0</v>
      </c>
      <c r="K112" s="26">
        <f t="shared" si="12"/>
        <v>0</v>
      </c>
      <c r="L112" s="26">
        <f t="shared" si="12"/>
        <v>0</v>
      </c>
      <c r="M112" s="26">
        <f t="shared" si="12"/>
        <v>0</v>
      </c>
      <c r="N112" s="26">
        <f t="shared" si="12"/>
        <v>0</v>
      </c>
      <c r="O112" s="6"/>
      <c r="P112" s="6"/>
      <c r="Q112" s="6"/>
      <c r="R112" s="6"/>
      <c r="S112" s="6"/>
    </row>
    <row r="113" spans="1:19" ht="58.5" customHeight="1" x14ac:dyDescent="0.25">
      <c r="A113" s="217"/>
      <c r="B113" s="150" t="s">
        <v>61</v>
      </c>
      <c r="C113" s="198"/>
      <c r="D113" s="140">
        <v>2022</v>
      </c>
      <c r="E113" s="204"/>
      <c r="F113" s="30"/>
      <c r="G113" s="30"/>
      <c r="H113" s="30">
        <v>3.09</v>
      </c>
      <c r="I113" s="30"/>
      <c r="J113" s="31"/>
      <c r="K113" s="31"/>
      <c r="L113" s="108"/>
      <c r="M113" s="30"/>
      <c r="N113" s="30"/>
      <c r="O113" s="6"/>
      <c r="P113" s="6"/>
      <c r="Q113" s="6"/>
      <c r="R113" s="6"/>
      <c r="S113" s="6"/>
    </row>
    <row r="114" spans="1:19" ht="71.25" customHeight="1" x14ac:dyDescent="0.25">
      <c r="A114" s="217"/>
      <c r="B114" s="150" t="s">
        <v>62</v>
      </c>
      <c r="C114" s="198"/>
      <c r="D114" s="140" t="s">
        <v>270</v>
      </c>
      <c r="E114" s="204"/>
      <c r="F114" s="30"/>
      <c r="G114" s="30">
        <v>3</v>
      </c>
      <c r="H114" s="30">
        <v>3</v>
      </c>
      <c r="I114" s="30"/>
      <c r="J114" s="31"/>
      <c r="K114" s="31"/>
      <c r="L114" s="108"/>
      <c r="M114" s="30"/>
      <c r="N114" s="30"/>
      <c r="O114" s="6"/>
      <c r="P114" s="6"/>
      <c r="Q114" s="6"/>
      <c r="R114" s="6"/>
      <c r="S114" s="6"/>
    </row>
    <row r="115" spans="1:19" ht="74.25" customHeight="1" x14ac:dyDescent="0.25">
      <c r="A115" s="217"/>
      <c r="B115" s="150" t="s">
        <v>63</v>
      </c>
      <c r="C115" s="198"/>
      <c r="D115" s="140" t="s">
        <v>269</v>
      </c>
      <c r="E115" s="204"/>
      <c r="F115" s="30">
        <v>4.6500000000000004</v>
      </c>
      <c r="G115" s="30"/>
      <c r="H115" s="30">
        <v>32.81</v>
      </c>
      <c r="I115" s="30"/>
      <c r="J115" s="31"/>
      <c r="K115" s="31"/>
      <c r="L115" s="108"/>
      <c r="M115" s="30"/>
      <c r="N115" s="30"/>
      <c r="O115" s="6"/>
      <c r="P115" s="6"/>
      <c r="Q115" s="6"/>
      <c r="R115" s="6"/>
      <c r="S115" s="6"/>
    </row>
    <row r="116" spans="1:19" ht="84" customHeight="1" x14ac:dyDescent="0.25">
      <c r="A116" s="217"/>
      <c r="B116" s="150" t="s">
        <v>64</v>
      </c>
      <c r="C116" s="198"/>
      <c r="D116" s="140" t="s">
        <v>270</v>
      </c>
      <c r="E116" s="204"/>
      <c r="F116" s="30"/>
      <c r="G116" s="30">
        <v>2</v>
      </c>
      <c r="H116" s="30">
        <v>3</v>
      </c>
      <c r="I116" s="30"/>
      <c r="J116" s="31"/>
      <c r="K116" s="31"/>
      <c r="L116" s="108"/>
      <c r="M116" s="30"/>
      <c r="N116" s="30"/>
      <c r="O116" s="6"/>
      <c r="P116" s="6"/>
      <c r="Q116" s="6"/>
      <c r="R116" s="6"/>
      <c r="S116" s="6"/>
    </row>
    <row r="117" spans="1:19" ht="35.25" customHeight="1" x14ac:dyDescent="0.25">
      <c r="A117" s="217"/>
      <c r="B117" s="150" t="s">
        <v>65</v>
      </c>
      <c r="C117" s="198"/>
      <c r="D117" s="140">
        <v>2022</v>
      </c>
      <c r="E117" s="204"/>
      <c r="F117" s="30"/>
      <c r="G117" s="30"/>
      <c r="H117" s="30">
        <v>2.09</v>
      </c>
      <c r="I117" s="30"/>
      <c r="J117" s="31"/>
      <c r="K117" s="31"/>
      <c r="L117" s="108"/>
      <c r="M117" s="30"/>
      <c r="N117" s="30"/>
      <c r="O117" s="6"/>
      <c r="P117" s="6"/>
      <c r="Q117" s="6"/>
      <c r="R117" s="6"/>
      <c r="S117" s="6"/>
    </row>
    <row r="118" spans="1:19" x14ac:dyDescent="0.25">
      <c r="A118" s="217"/>
      <c r="B118" s="150" t="s">
        <v>66</v>
      </c>
      <c r="C118" s="198"/>
      <c r="D118" s="140">
        <v>2019</v>
      </c>
      <c r="E118" s="204"/>
      <c r="F118" s="30"/>
      <c r="G118" s="30"/>
      <c r="H118" s="30"/>
      <c r="I118" s="30"/>
      <c r="J118" s="31"/>
      <c r="K118" s="31"/>
      <c r="L118" s="108"/>
      <c r="M118" s="30"/>
      <c r="N118" s="30"/>
      <c r="O118" s="6"/>
      <c r="P118" s="6"/>
      <c r="Q118" s="6"/>
      <c r="R118" s="6"/>
      <c r="S118" s="6"/>
    </row>
    <row r="119" spans="1:19" ht="58.5" customHeight="1" x14ac:dyDescent="0.25">
      <c r="A119" s="217"/>
      <c r="B119" s="150" t="s">
        <v>67</v>
      </c>
      <c r="C119" s="198"/>
      <c r="D119" s="140">
        <v>2022</v>
      </c>
      <c r="E119" s="204"/>
      <c r="F119" s="30"/>
      <c r="G119" s="30"/>
      <c r="H119" s="30">
        <v>3</v>
      </c>
      <c r="I119" s="30"/>
      <c r="J119" s="31"/>
      <c r="K119" s="31"/>
      <c r="L119" s="108"/>
      <c r="M119" s="30"/>
      <c r="N119" s="30"/>
      <c r="O119" s="6"/>
      <c r="P119" s="6"/>
      <c r="Q119" s="6"/>
      <c r="R119" s="6"/>
      <c r="S119" s="6"/>
    </row>
    <row r="120" spans="1:19" ht="22.5" customHeight="1" x14ac:dyDescent="0.25">
      <c r="A120" s="216"/>
      <c r="B120" s="150" t="s">
        <v>68</v>
      </c>
      <c r="C120" s="198"/>
      <c r="D120" s="140" t="s">
        <v>270</v>
      </c>
      <c r="E120" s="205"/>
      <c r="F120" s="30"/>
      <c r="G120" s="30">
        <v>5</v>
      </c>
      <c r="H120" s="30">
        <v>3</v>
      </c>
      <c r="I120" s="30"/>
      <c r="J120" s="31"/>
      <c r="K120" s="31"/>
      <c r="L120" s="108"/>
      <c r="M120" s="30"/>
      <c r="N120" s="30"/>
      <c r="O120" s="6"/>
      <c r="P120" s="6"/>
      <c r="Q120" s="6"/>
      <c r="R120" s="6"/>
      <c r="S120" s="6"/>
    </row>
    <row r="121" spans="1:19" ht="58.5" customHeight="1" x14ac:dyDescent="0.25">
      <c r="A121" s="60" t="s">
        <v>186</v>
      </c>
      <c r="B121" s="40" t="s">
        <v>69</v>
      </c>
      <c r="C121" s="40"/>
      <c r="D121" s="150" t="s">
        <v>269</v>
      </c>
      <c r="E121" s="40" t="s">
        <v>11</v>
      </c>
      <c r="F121" s="26">
        <v>7.58</v>
      </c>
      <c r="G121" s="26">
        <v>105.47</v>
      </c>
      <c r="H121" s="26">
        <v>139.47</v>
      </c>
      <c r="I121" s="26"/>
      <c r="J121" s="27"/>
      <c r="K121" s="27"/>
      <c r="L121" s="107"/>
      <c r="M121" s="26"/>
      <c r="N121" s="26"/>
      <c r="O121" s="6"/>
      <c r="P121" s="6"/>
      <c r="Q121" s="6"/>
      <c r="R121" s="6"/>
      <c r="S121" s="6"/>
    </row>
    <row r="122" spans="1:19" ht="45.75" customHeight="1" x14ac:dyDescent="0.25">
      <c r="A122" s="215" t="s">
        <v>187</v>
      </c>
      <c r="B122" s="40" t="s">
        <v>70</v>
      </c>
      <c r="C122" s="198" t="s">
        <v>271</v>
      </c>
      <c r="D122" s="198" t="s">
        <v>326</v>
      </c>
      <c r="E122" s="203" t="s">
        <v>11</v>
      </c>
      <c r="F122" s="26">
        <f t="shared" ref="F122:K122" si="13">F123+F124+F125+F126+F128+F129+F130+F131+F132+F133+F134+F135+F136+F137+F138+F139+F140+F141+F127+F142</f>
        <v>218.60399999999998</v>
      </c>
      <c r="G122" s="26">
        <f t="shared" si="13"/>
        <v>107.94</v>
      </c>
      <c r="H122" s="26">
        <f t="shared" si="13"/>
        <v>304</v>
      </c>
      <c r="I122" s="26">
        <f t="shared" si="13"/>
        <v>281.30000000000007</v>
      </c>
      <c r="J122" s="26">
        <f t="shared" si="13"/>
        <v>335.95</v>
      </c>
      <c r="K122" s="26">
        <f t="shared" si="13"/>
        <v>292.55</v>
      </c>
      <c r="L122" s="26">
        <f>L123+L124+L125+L126+L128+L129+L130+L131+L132+L133+L134+L135+L136+L137+L138+L139+L140+L141+L127+L142</f>
        <v>402</v>
      </c>
      <c r="M122" s="26">
        <f>M123+M124+M125+M126+M128+M129+M130+M131+M132+M133+M134+M135+M136+M137+M138+M139+M140+M141+M127+M142</f>
        <v>402</v>
      </c>
      <c r="N122" s="26">
        <f>N123+N124+N125+N126+N128+N129+N130+N131+N132+N133+N134+N135+N136+N137+N138+N139+N140+N141+N127+N142</f>
        <v>402</v>
      </c>
      <c r="O122" s="6"/>
      <c r="P122" s="6"/>
      <c r="Q122" s="6"/>
      <c r="R122" s="6"/>
      <c r="S122" s="6"/>
    </row>
    <row r="123" spans="1:19" ht="48" customHeight="1" x14ac:dyDescent="0.25">
      <c r="A123" s="217"/>
      <c r="B123" s="150" t="s">
        <v>71</v>
      </c>
      <c r="C123" s="198"/>
      <c r="D123" s="198"/>
      <c r="E123" s="204"/>
      <c r="F123" s="30">
        <v>10</v>
      </c>
      <c r="G123" s="30">
        <v>20</v>
      </c>
      <c r="H123" s="30">
        <v>13</v>
      </c>
      <c r="I123" s="30">
        <v>33.6</v>
      </c>
      <c r="J123" s="31">
        <v>20</v>
      </c>
      <c r="K123" s="31">
        <v>20</v>
      </c>
      <c r="L123" s="108">
        <v>20</v>
      </c>
      <c r="M123" s="108">
        <v>20</v>
      </c>
      <c r="N123" s="108">
        <v>20</v>
      </c>
      <c r="O123" s="6"/>
      <c r="P123" s="6"/>
      <c r="Q123" s="6"/>
      <c r="R123" s="6"/>
      <c r="S123" s="6"/>
    </row>
    <row r="124" spans="1:19" ht="15" customHeight="1" x14ac:dyDescent="0.25">
      <c r="A124" s="217"/>
      <c r="B124" s="150" t="s">
        <v>258</v>
      </c>
      <c r="C124" s="198"/>
      <c r="D124" s="140" t="s">
        <v>264</v>
      </c>
      <c r="E124" s="204"/>
      <c r="F124" s="30"/>
      <c r="G124" s="30">
        <v>5</v>
      </c>
      <c r="H124" s="30"/>
      <c r="I124" s="30">
        <v>0</v>
      </c>
      <c r="J124" s="31"/>
      <c r="K124" s="31"/>
      <c r="L124" s="108"/>
      <c r="M124" s="108"/>
      <c r="N124" s="108"/>
      <c r="O124" s="6"/>
      <c r="P124" s="6"/>
      <c r="Q124" s="6"/>
      <c r="R124" s="6"/>
      <c r="S124" s="6"/>
    </row>
    <row r="125" spans="1:19" ht="48" customHeight="1" x14ac:dyDescent="0.25">
      <c r="A125" s="217"/>
      <c r="B125" s="150" t="s">
        <v>72</v>
      </c>
      <c r="C125" s="198"/>
      <c r="D125" s="198" t="s">
        <v>326</v>
      </c>
      <c r="E125" s="204"/>
      <c r="F125" s="30">
        <v>5</v>
      </c>
      <c r="G125" s="30"/>
      <c r="H125" s="30"/>
      <c r="I125" s="30">
        <v>0</v>
      </c>
      <c r="J125" s="31">
        <v>10</v>
      </c>
      <c r="K125" s="31">
        <v>10</v>
      </c>
      <c r="L125" s="108">
        <v>11</v>
      </c>
      <c r="M125" s="108">
        <v>11</v>
      </c>
      <c r="N125" s="108">
        <v>11</v>
      </c>
      <c r="O125" s="6"/>
      <c r="P125" s="6"/>
      <c r="Q125" s="6"/>
      <c r="R125" s="6"/>
      <c r="S125" s="6"/>
    </row>
    <row r="126" spans="1:19" ht="45.75" customHeight="1" x14ac:dyDescent="0.25">
      <c r="A126" s="217"/>
      <c r="B126" s="150" t="s">
        <v>73</v>
      </c>
      <c r="C126" s="198"/>
      <c r="D126" s="198"/>
      <c r="E126" s="204"/>
      <c r="F126" s="30">
        <v>2</v>
      </c>
      <c r="G126" s="30">
        <v>5</v>
      </c>
      <c r="H126" s="30">
        <v>3</v>
      </c>
      <c r="I126" s="30">
        <v>0</v>
      </c>
      <c r="J126" s="31">
        <v>0</v>
      </c>
      <c r="K126" s="31">
        <v>0</v>
      </c>
      <c r="L126" s="108">
        <v>7</v>
      </c>
      <c r="M126" s="108">
        <v>7</v>
      </c>
      <c r="N126" s="108">
        <v>7</v>
      </c>
      <c r="O126" s="6"/>
      <c r="P126" s="6"/>
      <c r="Q126" s="6"/>
      <c r="R126" s="6"/>
      <c r="S126" s="6"/>
    </row>
    <row r="127" spans="1:19" ht="45.75" customHeight="1" x14ac:dyDescent="0.25">
      <c r="A127" s="217"/>
      <c r="B127" s="150" t="s">
        <v>317</v>
      </c>
      <c r="C127" s="198"/>
      <c r="D127" s="198"/>
      <c r="E127" s="204"/>
      <c r="F127" s="30"/>
      <c r="G127" s="30"/>
      <c r="H127" s="30"/>
      <c r="I127" s="30"/>
      <c r="J127" s="31">
        <v>3</v>
      </c>
      <c r="K127" s="31">
        <v>3</v>
      </c>
      <c r="L127" s="108">
        <v>7</v>
      </c>
      <c r="M127" s="108">
        <v>7</v>
      </c>
      <c r="N127" s="108">
        <v>7</v>
      </c>
      <c r="O127" s="6"/>
      <c r="P127" s="6"/>
      <c r="Q127" s="6"/>
      <c r="R127" s="6"/>
      <c r="S127" s="6"/>
    </row>
    <row r="128" spans="1:19" ht="33" customHeight="1" x14ac:dyDescent="0.25">
      <c r="A128" s="217"/>
      <c r="B128" s="150" t="s">
        <v>74</v>
      </c>
      <c r="C128" s="198"/>
      <c r="D128" s="198"/>
      <c r="E128" s="204"/>
      <c r="F128" s="30">
        <v>2</v>
      </c>
      <c r="G128" s="30">
        <v>5</v>
      </c>
      <c r="H128" s="30"/>
      <c r="I128" s="30">
        <v>5</v>
      </c>
      <c r="J128" s="31">
        <v>4</v>
      </c>
      <c r="K128" s="31">
        <v>4</v>
      </c>
      <c r="L128" s="108">
        <v>5</v>
      </c>
      <c r="M128" s="108">
        <v>5</v>
      </c>
      <c r="N128" s="108">
        <v>5</v>
      </c>
      <c r="O128" s="6"/>
      <c r="P128" s="6"/>
      <c r="Q128" s="6"/>
      <c r="R128" s="6"/>
      <c r="S128" s="6"/>
    </row>
    <row r="129" spans="1:19" x14ac:dyDescent="0.25">
      <c r="A129" s="217"/>
      <c r="B129" s="140" t="s">
        <v>287</v>
      </c>
      <c r="C129" s="198"/>
      <c r="D129" s="140" t="s">
        <v>330</v>
      </c>
      <c r="E129" s="204"/>
      <c r="F129" s="30"/>
      <c r="G129" s="30"/>
      <c r="H129" s="30"/>
      <c r="I129" s="30">
        <v>0</v>
      </c>
      <c r="J129" s="31">
        <v>5</v>
      </c>
      <c r="K129" s="31">
        <v>5</v>
      </c>
      <c r="L129" s="108">
        <v>8</v>
      </c>
      <c r="M129" s="108">
        <v>8</v>
      </c>
      <c r="N129" s="108">
        <v>8</v>
      </c>
      <c r="O129" s="6"/>
      <c r="P129" s="6"/>
      <c r="Q129" s="6"/>
      <c r="R129" s="6"/>
      <c r="S129" s="6"/>
    </row>
    <row r="130" spans="1:19" ht="35.25" customHeight="1" x14ac:dyDescent="0.25">
      <c r="A130" s="217"/>
      <c r="B130" s="150" t="s">
        <v>311</v>
      </c>
      <c r="C130" s="198"/>
      <c r="D130" s="140" t="s">
        <v>326</v>
      </c>
      <c r="E130" s="204"/>
      <c r="F130" s="30">
        <v>3</v>
      </c>
      <c r="G130" s="30"/>
      <c r="H130" s="30">
        <v>5</v>
      </c>
      <c r="I130" s="30">
        <v>5</v>
      </c>
      <c r="J130" s="31">
        <v>9</v>
      </c>
      <c r="K130" s="31">
        <v>9</v>
      </c>
      <c r="L130" s="108">
        <v>11</v>
      </c>
      <c r="M130" s="108">
        <v>11</v>
      </c>
      <c r="N130" s="108">
        <v>11</v>
      </c>
      <c r="O130" s="6"/>
      <c r="P130" s="6"/>
      <c r="Q130" s="6"/>
      <c r="R130" s="6"/>
      <c r="S130" s="6"/>
    </row>
    <row r="131" spans="1:19" ht="39.75" customHeight="1" x14ac:dyDescent="0.25">
      <c r="A131" s="217"/>
      <c r="B131" s="150" t="s">
        <v>75</v>
      </c>
      <c r="C131" s="198"/>
      <c r="D131" s="140" t="s">
        <v>328</v>
      </c>
      <c r="E131" s="204"/>
      <c r="F131" s="30"/>
      <c r="G131" s="30">
        <v>2</v>
      </c>
      <c r="H131" s="30"/>
      <c r="I131" s="30">
        <v>0</v>
      </c>
      <c r="J131" s="31">
        <v>3</v>
      </c>
      <c r="K131" s="31">
        <v>3</v>
      </c>
      <c r="L131" s="108">
        <v>5</v>
      </c>
      <c r="M131" s="108">
        <v>5</v>
      </c>
      <c r="N131" s="108">
        <v>5</v>
      </c>
      <c r="O131" s="6"/>
      <c r="P131" s="6"/>
      <c r="Q131" s="6"/>
      <c r="R131" s="6"/>
      <c r="S131" s="6"/>
    </row>
    <row r="132" spans="1:19" ht="44.25" customHeight="1" x14ac:dyDescent="0.25">
      <c r="A132" s="217"/>
      <c r="B132" s="61" t="s">
        <v>76</v>
      </c>
      <c r="C132" s="198"/>
      <c r="D132" s="140" t="s">
        <v>329</v>
      </c>
      <c r="E132" s="204"/>
      <c r="F132" s="30"/>
      <c r="G132" s="30"/>
      <c r="H132" s="30"/>
      <c r="I132" s="30">
        <v>72.61</v>
      </c>
      <c r="J132" s="31">
        <v>72.45</v>
      </c>
      <c r="K132" s="31">
        <v>65.900000000000006</v>
      </c>
      <c r="L132" s="108">
        <v>96</v>
      </c>
      <c r="M132" s="108">
        <v>96</v>
      </c>
      <c r="N132" s="108">
        <v>96</v>
      </c>
      <c r="O132" s="6"/>
      <c r="P132" s="6"/>
      <c r="Q132" s="6"/>
      <c r="R132" s="6"/>
      <c r="S132" s="6"/>
    </row>
    <row r="133" spans="1:19" ht="38.25" customHeight="1" x14ac:dyDescent="0.25">
      <c r="A133" s="217"/>
      <c r="B133" s="61" t="s">
        <v>77</v>
      </c>
      <c r="C133" s="198"/>
      <c r="D133" s="198" t="s">
        <v>326</v>
      </c>
      <c r="E133" s="204"/>
      <c r="F133" s="30">
        <v>18</v>
      </c>
      <c r="G133" s="30"/>
      <c r="H133" s="30">
        <v>0.94</v>
      </c>
      <c r="I133" s="30">
        <v>7.2</v>
      </c>
      <c r="J133" s="31">
        <v>10</v>
      </c>
      <c r="K133" s="31">
        <v>10</v>
      </c>
      <c r="L133" s="108">
        <v>10</v>
      </c>
      <c r="M133" s="108">
        <v>10</v>
      </c>
      <c r="N133" s="108">
        <v>10</v>
      </c>
      <c r="O133" s="6"/>
      <c r="P133" s="6"/>
      <c r="Q133" s="6"/>
      <c r="R133" s="6"/>
      <c r="S133" s="6"/>
    </row>
    <row r="134" spans="1:19" ht="68.25" customHeight="1" x14ac:dyDescent="0.25">
      <c r="A134" s="217"/>
      <c r="B134" s="61" t="s">
        <v>259</v>
      </c>
      <c r="C134" s="198"/>
      <c r="D134" s="198"/>
      <c r="E134" s="204"/>
      <c r="F134" s="30">
        <v>36.054000000000002</v>
      </c>
      <c r="G134" s="30">
        <v>2.14</v>
      </c>
      <c r="H134" s="30">
        <v>44.46</v>
      </c>
      <c r="I134" s="30">
        <v>45.81</v>
      </c>
      <c r="J134" s="31">
        <v>80</v>
      </c>
      <c r="K134" s="31">
        <v>53.9</v>
      </c>
      <c r="L134" s="108">
        <v>90</v>
      </c>
      <c r="M134" s="108">
        <v>90</v>
      </c>
      <c r="N134" s="108">
        <v>90</v>
      </c>
      <c r="O134" s="6"/>
      <c r="P134" s="6"/>
      <c r="Q134" s="6"/>
      <c r="R134" s="6"/>
      <c r="S134" s="6"/>
    </row>
    <row r="135" spans="1:19" ht="56.25" customHeight="1" x14ac:dyDescent="0.25">
      <c r="A135" s="217"/>
      <c r="B135" s="61" t="s">
        <v>78</v>
      </c>
      <c r="C135" s="198"/>
      <c r="D135" s="198"/>
      <c r="E135" s="204"/>
      <c r="F135" s="30">
        <v>73.8</v>
      </c>
      <c r="G135" s="30">
        <v>60</v>
      </c>
      <c r="H135" s="30">
        <v>50</v>
      </c>
      <c r="I135" s="30">
        <v>93.11</v>
      </c>
      <c r="J135" s="31">
        <v>84.8</v>
      </c>
      <c r="K135" s="31">
        <v>80</v>
      </c>
      <c r="L135" s="108">
        <v>90</v>
      </c>
      <c r="M135" s="108">
        <v>90</v>
      </c>
      <c r="N135" s="108">
        <v>90</v>
      </c>
      <c r="O135" s="6"/>
      <c r="P135" s="6"/>
      <c r="Q135" s="6"/>
      <c r="R135" s="6"/>
      <c r="S135" s="6"/>
    </row>
    <row r="136" spans="1:19" x14ac:dyDescent="0.25">
      <c r="A136" s="217"/>
      <c r="B136" s="61" t="s">
        <v>79</v>
      </c>
      <c r="C136" s="198"/>
      <c r="D136" s="140" t="s">
        <v>326</v>
      </c>
      <c r="E136" s="204"/>
      <c r="F136" s="30"/>
      <c r="G136" s="30"/>
      <c r="H136" s="30"/>
      <c r="I136" s="30">
        <v>0</v>
      </c>
      <c r="J136" s="31">
        <v>3</v>
      </c>
      <c r="K136" s="31">
        <v>3</v>
      </c>
      <c r="L136" s="108">
        <v>9</v>
      </c>
      <c r="M136" s="108">
        <v>9</v>
      </c>
      <c r="N136" s="108">
        <v>9</v>
      </c>
      <c r="O136" s="6"/>
      <c r="P136" s="6"/>
      <c r="Q136" s="6"/>
      <c r="R136" s="6"/>
      <c r="S136" s="6"/>
    </row>
    <row r="137" spans="1:19" ht="24" x14ac:dyDescent="0.25">
      <c r="A137" s="217"/>
      <c r="B137" s="61" t="s">
        <v>80</v>
      </c>
      <c r="C137" s="198"/>
      <c r="D137" s="140">
        <v>2021</v>
      </c>
      <c r="E137" s="204"/>
      <c r="F137" s="30"/>
      <c r="G137" s="30">
        <v>8.8000000000000007</v>
      </c>
      <c r="H137" s="30"/>
      <c r="I137" s="30">
        <v>0</v>
      </c>
      <c r="J137" s="31">
        <v>2</v>
      </c>
      <c r="K137" s="31"/>
      <c r="L137" s="108">
        <v>0</v>
      </c>
      <c r="M137" s="108">
        <v>0</v>
      </c>
      <c r="N137" s="108">
        <v>0</v>
      </c>
      <c r="O137" s="6"/>
      <c r="P137" s="6"/>
      <c r="Q137" s="6"/>
      <c r="R137" s="6"/>
      <c r="S137" s="6"/>
    </row>
    <row r="138" spans="1:19" x14ac:dyDescent="0.25">
      <c r="A138" s="217"/>
      <c r="B138" s="61" t="s">
        <v>310</v>
      </c>
      <c r="C138" s="198"/>
      <c r="D138" s="140" t="s">
        <v>260</v>
      </c>
      <c r="E138" s="204"/>
      <c r="F138" s="30"/>
      <c r="G138" s="30"/>
      <c r="H138" s="30"/>
      <c r="I138" s="30">
        <v>9.4700000000000006</v>
      </c>
      <c r="J138" s="31"/>
      <c r="K138" s="31"/>
      <c r="L138" s="108"/>
      <c r="M138" s="108"/>
      <c r="N138" s="108"/>
      <c r="O138" s="6"/>
      <c r="P138" s="6"/>
      <c r="Q138" s="6"/>
      <c r="R138" s="6"/>
      <c r="S138" s="6"/>
    </row>
    <row r="139" spans="1:19" x14ac:dyDescent="0.25">
      <c r="A139" s="217"/>
      <c r="B139" s="61" t="s">
        <v>81</v>
      </c>
      <c r="C139" s="198"/>
      <c r="D139" s="140" t="s">
        <v>326</v>
      </c>
      <c r="E139" s="204"/>
      <c r="F139" s="30">
        <v>68.75</v>
      </c>
      <c r="G139" s="30"/>
      <c r="H139" s="30">
        <v>33.6</v>
      </c>
      <c r="I139" s="30">
        <v>0</v>
      </c>
      <c r="J139" s="31"/>
      <c r="K139" s="31"/>
      <c r="L139" s="108"/>
      <c r="M139" s="108"/>
      <c r="N139" s="108"/>
      <c r="O139" s="6"/>
      <c r="P139" s="6"/>
      <c r="Q139" s="6"/>
      <c r="R139" s="6"/>
      <c r="S139" s="6"/>
    </row>
    <row r="140" spans="1:19" ht="44.25" customHeight="1" x14ac:dyDescent="0.25">
      <c r="A140" s="217"/>
      <c r="B140" s="61" t="s">
        <v>82</v>
      </c>
      <c r="C140" s="198"/>
      <c r="D140" s="140" t="s">
        <v>327</v>
      </c>
      <c r="E140" s="204"/>
      <c r="F140" s="30"/>
      <c r="G140" s="30"/>
      <c r="H140" s="30">
        <v>154</v>
      </c>
      <c r="I140" s="30">
        <v>0</v>
      </c>
      <c r="J140" s="31">
        <v>20.2</v>
      </c>
      <c r="K140" s="31">
        <v>20.2</v>
      </c>
      <c r="L140" s="108">
        <v>23</v>
      </c>
      <c r="M140" s="108">
        <v>23</v>
      </c>
      <c r="N140" s="108">
        <v>23</v>
      </c>
      <c r="O140" s="6"/>
      <c r="P140" s="6"/>
      <c r="Q140" s="6"/>
      <c r="R140" s="6"/>
      <c r="S140" s="6"/>
    </row>
    <row r="141" spans="1:19" ht="30.75" customHeight="1" x14ac:dyDescent="0.25">
      <c r="A141" s="216"/>
      <c r="B141" s="61" t="s">
        <v>83</v>
      </c>
      <c r="C141" s="198"/>
      <c r="D141" s="140" t="s">
        <v>329</v>
      </c>
      <c r="E141" s="205"/>
      <c r="F141" s="30"/>
      <c r="G141" s="30"/>
      <c r="H141" s="30"/>
      <c r="I141" s="30">
        <v>4.5</v>
      </c>
      <c r="J141" s="31">
        <v>4.5</v>
      </c>
      <c r="K141" s="31">
        <v>1.55</v>
      </c>
      <c r="L141" s="108">
        <v>5</v>
      </c>
      <c r="M141" s="108">
        <v>5</v>
      </c>
      <c r="N141" s="108">
        <v>5</v>
      </c>
      <c r="O141" s="6"/>
      <c r="P141" s="6"/>
      <c r="Q141" s="6"/>
      <c r="R141" s="6"/>
      <c r="S141" s="6"/>
    </row>
    <row r="142" spans="1:19" ht="30.75" customHeight="1" x14ac:dyDescent="0.25">
      <c r="A142" s="139"/>
      <c r="B142" s="61" t="s">
        <v>286</v>
      </c>
      <c r="C142" s="140"/>
      <c r="D142" s="140"/>
      <c r="E142" s="144"/>
      <c r="F142" s="30"/>
      <c r="G142" s="30"/>
      <c r="H142" s="30"/>
      <c r="I142" s="30">
        <v>5</v>
      </c>
      <c r="J142" s="31">
        <v>5</v>
      </c>
      <c r="K142" s="31">
        <v>4</v>
      </c>
      <c r="L142" s="108">
        <v>5</v>
      </c>
      <c r="M142" s="108">
        <v>5</v>
      </c>
      <c r="N142" s="108">
        <v>5</v>
      </c>
      <c r="O142" s="6"/>
      <c r="P142" s="6"/>
      <c r="Q142" s="6"/>
      <c r="R142" s="6"/>
      <c r="S142" s="6"/>
    </row>
    <row r="143" spans="1:19" ht="30.75" customHeight="1" x14ac:dyDescent="0.25">
      <c r="A143" s="139"/>
      <c r="B143" s="61" t="s">
        <v>287</v>
      </c>
      <c r="C143" s="140"/>
      <c r="D143" s="140"/>
      <c r="E143" s="144"/>
      <c r="F143" s="30"/>
      <c r="G143" s="30"/>
      <c r="H143" s="30"/>
      <c r="I143" s="30">
        <v>0</v>
      </c>
      <c r="J143" s="31">
        <v>0</v>
      </c>
      <c r="K143" s="31"/>
      <c r="L143" s="108">
        <v>0</v>
      </c>
      <c r="M143" s="108">
        <v>0</v>
      </c>
      <c r="N143" s="108">
        <v>0</v>
      </c>
      <c r="O143" s="6"/>
      <c r="P143" s="6"/>
      <c r="Q143" s="6"/>
      <c r="R143" s="6"/>
      <c r="S143" s="6"/>
    </row>
    <row r="144" spans="1:19" ht="93.75" customHeight="1" x14ac:dyDescent="0.25">
      <c r="A144" s="215" t="s">
        <v>188</v>
      </c>
      <c r="B144" s="67" t="s">
        <v>84</v>
      </c>
      <c r="C144" s="199" t="s">
        <v>271</v>
      </c>
      <c r="D144" s="198" t="s">
        <v>260</v>
      </c>
      <c r="E144" s="203" t="s">
        <v>11</v>
      </c>
      <c r="F144" s="26">
        <f>F145+F146+F147+F148</f>
        <v>100</v>
      </c>
      <c r="G144" s="26">
        <f t="shared" ref="G144:N144" si="14">G145+G146+G147+G148</f>
        <v>85</v>
      </c>
      <c r="H144" s="26">
        <f t="shared" si="14"/>
        <v>100</v>
      </c>
      <c r="I144" s="26">
        <f t="shared" si="14"/>
        <v>100</v>
      </c>
      <c r="J144" s="27">
        <f t="shared" si="14"/>
        <v>175</v>
      </c>
      <c r="K144" s="27">
        <f t="shared" si="14"/>
        <v>104</v>
      </c>
      <c r="L144" s="107">
        <f t="shared" si="14"/>
        <v>175</v>
      </c>
      <c r="M144" s="26">
        <f t="shared" si="14"/>
        <v>175</v>
      </c>
      <c r="N144" s="26">
        <f t="shared" si="14"/>
        <v>175</v>
      </c>
      <c r="O144" s="6"/>
      <c r="P144" s="6"/>
      <c r="Q144" s="6"/>
      <c r="R144" s="6"/>
      <c r="S144" s="6"/>
    </row>
    <row r="145" spans="1:19" ht="66" customHeight="1" x14ac:dyDescent="0.25">
      <c r="A145" s="217"/>
      <c r="B145" s="61" t="s">
        <v>85</v>
      </c>
      <c r="C145" s="198"/>
      <c r="D145" s="198"/>
      <c r="E145" s="204"/>
      <c r="F145" s="30">
        <v>20</v>
      </c>
      <c r="G145" s="30">
        <v>20</v>
      </c>
      <c r="H145" s="30">
        <v>20</v>
      </c>
      <c r="I145" s="30">
        <v>30</v>
      </c>
      <c r="J145" s="31">
        <v>40</v>
      </c>
      <c r="K145" s="31">
        <v>30</v>
      </c>
      <c r="L145" s="108">
        <v>40</v>
      </c>
      <c r="M145" s="108">
        <v>40</v>
      </c>
      <c r="N145" s="108">
        <v>40</v>
      </c>
      <c r="O145" s="6"/>
      <c r="P145" s="6"/>
      <c r="Q145" s="6"/>
      <c r="R145" s="6"/>
      <c r="S145" s="6"/>
    </row>
    <row r="146" spans="1:19" ht="114.75" customHeight="1" x14ac:dyDescent="0.25">
      <c r="A146" s="217"/>
      <c r="B146" s="61" t="s">
        <v>86</v>
      </c>
      <c r="C146" s="198"/>
      <c r="D146" s="198"/>
      <c r="E146" s="204"/>
      <c r="F146" s="30">
        <v>50</v>
      </c>
      <c r="G146" s="30">
        <v>36.15</v>
      </c>
      <c r="H146" s="30">
        <v>69.150000000000006</v>
      </c>
      <c r="I146" s="30">
        <v>70</v>
      </c>
      <c r="J146" s="31">
        <v>60</v>
      </c>
      <c r="K146" s="31">
        <v>54</v>
      </c>
      <c r="L146" s="108">
        <v>60</v>
      </c>
      <c r="M146" s="108">
        <v>60</v>
      </c>
      <c r="N146" s="108">
        <v>60</v>
      </c>
      <c r="O146" s="6"/>
      <c r="P146" s="6"/>
      <c r="Q146" s="6"/>
      <c r="R146" s="6"/>
      <c r="S146" s="6"/>
    </row>
    <row r="147" spans="1:19" ht="102" customHeight="1" x14ac:dyDescent="0.25">
      <c r="A147" s="217"/>
      <c r="B147" s="61" t="s">
        <v>87</v>
      </c>
      <c r="C147" s="198"/>
      <c r="D147" s="198"/>
      <c r="E147" s="204"/>
      <c r="F147" s="30">
        <v>30</v>
      </c>
      <c r="G147" s="30">
        <v>28.85</v>
      </c>
      <c r="H147" s="30">
        <v>10.85</v>
      </c>
      <c r="I147" s="30">
        <v>0</v>
      </c>
      <c r="J147" s="31">
        <v>50</v>
      </c>
      <c r="K147" s="31">
        <v>10</v>
      </c>
      <c r="L147" s="108">
        <v>50</v>
      </c>
      <c r="M147" s="108">
        <v>50</v>
      </c>
      <c r="N147" s="108">
        <v>50</v>
      </c>
      <c r="O147" s="6"/>
      <c r="P147" s="6"/>
      <c r="Q147" s="6"/>
      <c r="R147" s="6"/>
      <c r="S147" s="6"/>
    </row>
    <row r="148" spans="1:19" ht="96" x14ac:dyDescent="0.25">
      <c r="A148" s="216"/>
      <c r="B148" s="61" t="s">
        <v>88</v>
      </c>
      <c r="C148" s="198"/>
      <c r="D148" s="140">
        <v>2023</v>
      </c>
      <c r="E148" s="205"/>
      <c r="F148" s="30"/>
      <c r="G148" s="30"/>
      <c r="H148" s="30"/>
      <c r="I148" s="30">
        <v>0</v>
      </c>
      <c r="J148" s="31">
        <v>25</v>
      </c>
      <c r="K148" s="31">
        <v>10</v>
      </c>
      <c r="L148" s="108">
        <v>25</v>
      </c>
      <c r="M148" s="108">
        <v>25</v>
      </c>
      <c r="N148" s="108">
        <v>25</v>
      </c>
      <c r="O148" s="6"/>
      <c r="P148" s="6"/>
      <c r="Q148" s="6"/>
      <c r="R148" s="6"/>
      <c r="S148" s="6"/>
    </row>
    <row r="149" spans="1:19" ht="33.75" customHeight="1" x14ac:dyDescent="0.25">
      <c r="A149" s="215" t="s">
        <v>189</v>
      </c>
      <c r="B149" s="201" t="s">
        <v>89</v>
      </c>
      <c r="C149" s="198" t="s">
        <v>273</v>
      </c>
      <c r="D149" s="198">
        <v>2023</v>
      </c>
      <c r="E149" s="150" t="s">
        <v>10</v>
      </c>
      <c r="F149" s="30">
        <v>0</v>
      </c>
      <c r="G149" s="30">
        <v>0</v>
      </c>
      <c r="H149" s="30">
        <v>0</v>
      </c>
      <c r="I149" s="30">
        <v>1735.5</v>
      </c>
      <c r="J149" s="31"/>
      <c r="K149" s="31"/>
      <c r="L149" s="108"/>
      <c r="M149" s="30"/>
      <c r="N149" s="30"/>
      <c r="O149" s="6"/>
      <c r="P149" s="6"/>
      <c r="Q149" s="6"/>
      <c r="R149" s="6"/>
      <c r="S149" s="6"/>
    </row>
    <row r="150" spans="1:19" ht="21" customHeight="1" x14ac:dyDescent="0.25">
      <c r="A150" s="216"/>
      <c r="B150" s="202"/>
      <c r="C150" s="198"/>
      <c r="D150" s="198"/>
      <c r="E150" s="150" t="s">
        <v>11</v>
      </c>
      <c r="F150" s="30">
        <v>0</v>
      </c>
      <c r="G150" s="30">
        <v>0</v>
      </c>
      <c r="H150" s="30">
        <v>0</v>
      </c>
      <c r="I150" s="30">
        <v>1735.5</v>
      </c>
      <c r="J150" s="31"/>
      <c r="K150" s="31"/>
      <c r="L150" s="108"/>
      <c r="M150" s="30"/>
      <c r="N150" s="30"/>
      <c r="O150" s="6"/>
      <c r="P150" s="6"/>
      <c r="Q150" s="6"/>
      <c r="R150" s="6"/>
      <c r="S150" s="6"/>
    </row>
    <row r="151" spans="1:19" ht="63.75" customHeight="1" x14ac:dyDescent="0.25">
      <c r="A151" s="68" t="s">
        <v>190</v>
      </c>
      <c r="B151" s="150" t="s">
        <v>90</v>
      </c>
      <c r="C151" s="198"/>
      <c r="D151" s="140">
        <v>2022</v>
      </c>
      <c r="E151" s="150" t="s">
        <v>11</v>
      </c>
      <c r="F151" s="30"/>
      <c r="G151" s="30"/>
      <c r="H151" s="30">
        <v>390</v>
      </c>
      <c r="I151" s="30"/>
      <c r="J151" s="31"/>
      <c r="K151" s="31"/>
      <c r="L151" s="108"/>
      <c r="M151" s="30"/>
      <c r="N151" s="30"/>
      <c r="O151" s="6"/>
      <c r="P151" s="6"/>
      <c r="Q151" s="6"/>
      <c r="R151" s="6"/>
      <c r="S151" s="6"/>
    </row>
    <row r="152" spans="1:19" ht="30.75" customHeight="1" x14ac:dyDescent="0.25">
      <c r="A152" s="215" t="s">
        <v>191</v>
      </c>
      <c r="B152" s="203" t="s">
        <v>91</v>
      </c>
      <c r="C152" s="198"/>
      <c r="D152" s="245">
        <v>2021</v>
      </c>
      <c r="E152" s="150" t="s">
        <v>29</v>
      </c>
      <c r="F152" s="30"/>
      <c r="G152" s="30">
        <v>11698.7</v>
      </c>
      <c r="H152" s="30"/>
      <c r="I152" s="30"/>
      <c r="J152" s="31"/>
      <c r="K152" s="31"/>
      <c r="L152" s="108"/>
      <c r="M152" s="30"/>
      <c r="N152" s="30"/>
      <c r="O152" s="6"/>
      <c r="P152" s="6"/>
      <c r="Q152" s="6"/>
      <c r="R152" s="6"/>
      <c r="S152" s="6"/>
    </row>
    <row r="153" spans="1:19" ht="26.25" customHeight="1" x14ac:dyDescent="0.25">
      <c r="A153" s="216"/>
      <c r="B153" s="205"/>
      <c r="C153" s="198"/>
      <c r="D153" s="245"/>
      <c r="E153" s="150" t="s">
        <v>11</v>
      </c>
      <c r="F153" s="30"/>
      <c r="G153" s="30">
        <v>361.81</v>
      </c>
      <c r="H153" s="30"/>
      <c r="I153" s="30"/>
      <c r="J153" s="31"/>
      <c r="K153" s="31"/>
      <c r="L153" s="108"/>
      <c r="M153" s="30"/>
      <c r="N153" s="30"/>
      <c r="O153" s="6"/>
      <c r="P153" s="6"/>
      <c r="Q153" s="6"/>
      <c r="R153" s="6"/>
      <c r="S153" s="6"/>
    </row>
    <row r="154" spans="1:19" ht="20.25" customHeight="1" x14ac:dyDescent="0.25">
      <c r="A154" s="242" t="s">
        <v>4</v>
      </c>
      <c r="B154" s="243"/>
      <c r="C154" s="243"/>
      <c r="D154" s="244"/>
      <c r="E154" s="150"/>
      <c r="F154" s="26">
        <f>F155+F156+F157+F158</f>
        <v>265116.77400000003</v>
      </c>
      <c r="G154" s="26">
        <f t="shared" ref="G154:N154" si="15">G155+G156+G157+G158</f>
        <v>340172.38</v>
      </c>
      <c r="H154" s="26">
        <f t="shared" si="15"/>
        <v>435676.71</v>
      </c>
      <c r="I154" s="26">
        <f t="shared" si="15"/>
        <v>374492.52</v>
      </c>
      <c r="J154" s="27">
        <f t="shared" si="15"/>
        <v>439824.39999999997</v>
      </c>
      <c r="K154" s="27">
        <f t="shared" si="15"/>
        <v>416845.95999999996</v>
      </c>
      <c r="L154" s="107">
        <f t="shared" si="15"/>
        <v>467652.11000000004</v>
      </c>
      <c r="M154" s="26">
        <f t="shared" si="15"/>
        <v>466241.4</v>
      </c>
      <c r="N154" s="26">
        <f t="shared" si="15"/>
        <v>473731.61000000004</v>
      </c>
      <c r="O154" s="6"/>
      <c r="P154" s="6"/>
      <c r="Q154" s="6"/>
      <c r="R154" s="6"/>
      <c r="S154" s="6"/>
    </row>
    <row r="155" spans="1:19" ht="20.25" customHeight="1" x14ac:dyDescent="0.25">
      <c r="A155" s="242" t="s">
        <v>24</v>
      </c>
      <c r="B155" s="243"/>
      <c r="C155" s="243"/>
      <c r="D155" s="244"/>
      <c r="E155" s="150"/>
      <c r="F155" s="26">
        <f t="shared" ref="F155:N155" si="16">F152+F93+F82+F77+F73</f>
        <v>10634.82</v>
      </c>
      <c r="G155" s="26">
        <f t="shared" si="16"/>
        <v>43162.21</v>
      </c>
      <c r="H155" s="26">
        <f t="shared" si="16"/>
        <v>121102.79000000001</v>
      </c>
      <c r="I155" s="26">
        <f t="shared" si="16"/>
        <v>39349.160000000003</v>
      </c>
      <c r="J155" s="27">
        <f t="shared" si="16"/>
        <v>42856.299999999996</v>
      </c>
      <c r="K155" s="27">
        <f t="shared" si="16"/>
        <v>42434.759999999995</v>
      </c>
      <c r="L155" s="107">
        <f t="shared" si="16"/>
        <v>58536.210000000006</v>
      </c>
      <c r="M155" s="26">
        <f t="shared" si="16"/>
        <v>58536.210000000006</v>
      </c>
      <c r="N155" s="26">
        <f t="shared" si="16"/>
        <v>58536.210000000006</v>
      </c>
      <c r="O155" s="6"/>
      <c r="P155" s="6"/>
      <c r="Q155" s="6"/>
      <c r="R155" s="6"/>
      <c r="S155" s="6"/>
    </row>
    <row r="156" spans="1:19" ht="20.25" customHeight="1" x14ac:dyDescent="0.25">
      <c r="A156" s="242" t="s">
        <v>25</v>
      </c>
      <c r="B156" s="243"/>
      <c r="C156" s="243"/>
      <c r="D156" s="244"/>
      <c r="E156" s="150"/>
      <c r="F156" s="26">
        <f>F149+F95+F91+F85+F80+F78+F76+F75+F69+F67+F65+F64+F87</f>
        <v>232577.57</v>
      </c>
      <c r="G156" s="26">
        <f>G149+G95+G91+G85+G80+G78+G76+G75+G69+G67+G65+G64+G87</f>
        <v>257652.18</v>
      </c>
      <c r="H156" s="26">
        <f>H149+H95+H91+H85+H80+H78+H76+H75+H69+H67+H65+H64+H87</f>
        <v>277074.39</v>
      </c>
      <c r="I156" s="26">
        <f t="shared" ref="I156:N156" si="17">I149+I95+I91+I85+I80+I78+I76+I75+I69+I67+I65+I64+I87+I71</f>
        <v>292016.08</v>
      </c>
      <c r="J156" s="26">
        <f t="shared" si="17"/>
        <v>324591.84999999998</v>
      </c>
      <c r="K156" s="26">
        <f t="shared" si="17"/>
        <v>324078.34999999998</v>
      </c>
      <c r="L156" s="107">
        <f t="shared" si="17"/>
        <v>338932.2</v>
      </c>
      <c r="M156" s="26">
        <f t="shared" si="17"/>
        <v>338932.19</v>
      </c>
      <c r="N156" s="26">
        <f t="shared" si="17"/>
        <v>338932.19</v>
      </c>
      <c r="O156" s="6"/>
      <c r="P156" s="6"/>
      <c r="Q156" s="6"/>
      <c r="R156" s="6"/>
      <c r="S156" s="6"/>
    </row>
    <row r="157" spans="1:19" ht="20.25" customHeight="1" x14ac:dyDescent="0.25">
      <c r="A157" s="242" t="s">
        <v>92</v>
      </c>
      <c r="B157" s="243"/>
      <c r="C157" s="243"/>
      <c r="D157" s="244"/>
      <c r="E157" s="150"/>
      <c r="F157" s="26">
        <f t="shared" ref="F157:N157" si="18">F153+F151+F150+F144+F122+F121+F112+F98+F96+F94+F92+F90+F89+F86+F84+F83+F81+F79+F72+F70+F68+F66+F88</f>
        <v>21904.384000000002</v>
      </c>
      <c r="G157" s="26">
        <f t="shared" si="18"/>
        <v>39357.99</v>
      </c>
      <c r="H157" s="26">
        <f t="shared" si="18"/>
        <v>37499.529999999992</v>
      </c>
      <c r="I157" s="26">
        <f t="shared" si="18"/>
        <v>43127.28</v>
      </c>
      <c r="J157" s="27">
        <f t="shared" si="18"/>
        <v>72376.25</v>
      </c>
      <c r="K157" s="27">
        <f t="shared" si="18"/>
        <v>50332.85</v>
      </c>
      <c r="L157" s="107">
        <f t="shared" si="18"/>
        <v>70183.700000000012</v>
      </c>
      <c r="M157" s="26">
        <f t="shared" si="18"/>
        <v>68773</v>
      </c>
      <c r="N157" s="26">
        <f t="shared" si="18"/>
        <v>76263.210000000006</v>
      </c>
      <c r="O157" s="6"/>
      <c r="P157" s="6"/>
      <c r="Q157" s="6"/>
      <c r="R157" s="6"/>
      <c r="S157" s="6"/>
    </row>
    <row r="158" spans="1:19" ht="20.25" customHeight="1" x14ac:dyDescent="0.25">
      <c r="A158" s="242" t="s">
        <v>161</v>
      </c>
      <c r="B158" s="243"/>
      <c r="C158" s="243"/>
      <c r="D158" s="244"/>
      <c r="E158" s="150"/>
      <c r="F158" s="26">
        <v>0</v>
      </c>
      <c r="G158" s="26">
        <v>0</v>
      </c>
      <c r="H158" s="26">
        <v>0</v>
      </c>
      <c r="I158" s="26">
        <v>0</v>
      </c>
      <c r="J158" s="27">
        <v>0</v>
      </c>
      <c r="K158" s="27">
        <v>0</v>
      </c>
      <c r="L158" s="107">
        <v>0</v>
      </c>
      <c r="M158" s="26">
        <v>0</v>
      </c>
      <c r="N158" s="26">
        <v>0</v>
      </c>
      <c r="O158" s="6"/>
      <c r="P158" s="6"/>
      <c r="Q158" s="6"/>
      <c r="R158" s="6"/>
      <c r="S158" s="6"/>
    </row>
    <row r="159" spans="1:19" x14ac:dyDescent="0.25">
      <c r="A159" s="69"/>
      <c r="B159" s="69"/>
      <c r="C159" s="69"/>
      <c r="D159" s="69"/>
      <c r="E159" s="70"/>
      <c r="F159" s="71"/>
      <c r="G159" s="71"/>
      <c r="H159" s="71"/>
      <c r="I159" s="71"/>
      <c r="J159" s="72"/>
      <c r="K159" s="72"/>
      <c r="L159" s="115"/>
      <c r="M159" s="71"/>
      <c r="N159" s="71"/>
      <c r="O159" s="6"/>
      <c r="P159" s="6"/>
      <c r="Q159" s="6"/>
      <c r="R159" s="6"/>
      <c r="S159" s="6"/>
    </row>
    <row r="160" spans="1:19" x14ac:dyDescent="0.25">
      <c r="A160" s="69"/>
      <c r="B160" s="69"/>
      <c r="C160" s="69"/>
      <c r="D160" s="69"/>
      <c r="E160" s="70"/>
      <c r="F160" s="71"/>
      <c r="G160" s="71"/>
      <c r="H160" s="71"/>
      <c r="I160" s="71"/>
      <c r="J160" s="72"/>
      <c r="K160" s="72"/>
      <c r="L160" s="115"/>
      <c r="M160" s="71"/>
      <c r="N160" s="71"/>
      <c r="O160" s="6"/>
      <c r="P160" s="6"/>
      <c r="Q160" s="6"/>
      <c r="R160" s="6"/>
      <c r="S160" s="6"/>
    </row>
    <row r="161" spans="1:19" ht="26.25" customHeight="1" x14ac:dyDescent="0.25">
      <c r="A161" s="262" t="s">
        <v>274</v>
      </c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  <c r="L161" s="262"/>
      <c r="M161" s="262"/>
      <c r="N161" s="262"/>
      <c r="O161" s="12"/>
      <c r="P161" s="12"/>
      <c r="Q161" s="12"/>
      <c r="R161" s="12"/>
      <c r="S161" s="6"/>
    </row>
    <row r="162" spans="1:19" ht="26.25" customHeight="1" x14ac:dyDescent="0.25">
      <c r="A162" s="138"/>
      <c r="B162" s="197" t="s">
        <v>297</v>
      </c>
      <c r="C162" s="197"/>
      <c r="D162" s="248" t="s">
        <v>303</v>
      </c>
      <c r="E162" s="248"/>
      <c r="F162" s="248"/>
      <c r="G162" s="248"/>
      <c r="H162" s="248"/>
      <c r="I162" s="248"/>
      <c r="J162" s="248"/>
      <c r="K162" s="248"/>
      <c r="L162" s="248"/>
      <c r="M162" s="248"/>
      <c r="N162" s="248"/>
      <c r="O162" s="11"/>
      <c r="P162" s="12"/>
      <c r="Q162" s="12"/>
      <c r="R162" s="12"/>
      <c r="S162" s="6"/>
    </row>
    <row r="163" spans="1:19" ht="26.25" customHeight="1" x14ac:dyDescent="0.25">
      <c r="A163" s="138"/>
      <c r="B163" s="197" t="s">
        <v>299</v>
      </c>
      <c r="C163" s="197"/>
      <c r="D163" s="248" t="s">
        <v>304</v>
      </c>
      <c r="E163" s="248"/>
      <c r="F163" s="248"/>
      <c r="G163" s="248"/>
      <c r="H163" s="248"/>
      <c r="I163" s="248"/>
      <c r="J163" s="248"/>
      <c r="K163" s="248"/>
      <c r="L163" s="248"/>
      <c r="M163" s="248"/>
      <c r="N163" s="248"/>
      <c r="O163" s="11"/>
      <c r="P163" s="12"/>
      <c r="Q163" s="12"/>
      <c r="R163" s="12"/>
      <c r="S163" s="6"/>
    </row>
    <row r="164" spans="1:19" ht="53.25" customHeight="1" x14ac:dyDescent="0.25">
      <c r="A164" s="198" t="s">
        <v>27</v>
      </c>
      <c r="B164" s="198" t="s">
        <v>0</v>
      </c>
      <c r="C164" s="198" t="s">
        <v>1</v>
      </c>
      <c r="D164" s="198" t="s">
        <v>2</v>
      </c>
      <c r="E164" s="198" t="s">
        <v>3</v>
      </c>
      <c r="F164" s="198" t="s">
        <v>288</v>
      </c>
      <c r="G164" s="198"/>
      <c r="H164" s="198"/>
      <c r="I164" s="198"/>
      <c r="J164" s="198"/>
      <c r="K164" s="198"/>
      <c r="L164" s="198"/>
      <c r="M164" s="198"/>
      <c r="N164" s="198"/>
      <c r="O164" s="6"/>
      <c r="P164" s="6"/>
      <c r="Q164" s="6"/>
      <c r="R164" s="6"/>
      <c r="S164" s="6"/>
    </row>
    <row r="165" spans="1:19" ht="24" customHeight="1" x14ac:dyDescent="0.25">
      <c r="A165" s="198"/>
      <c r="B165" s="198"/>
      <c r="C165" s="198"/>
      <c r="D165" s="198"/>
      <c r="E165" s="198"/>
      <c r="F165" s="140">
        <v>2020</v>
      </c>
      <c r="G165" s="140">
        <v>2021</v>
      </c>
      <c r="H165" s="140">
        <v>2022</v>
      </c>
      <c r="I165" s="140">
        <v>2023</v>
      </c>
      <c r="J165" s="238">
        <v>2024</v>
      </c>
      <c r="K165" s="238"/>
      <c r="L165" s="116">
        <v>2025</v>
      </c>
      <c r="M165" s="140">
        <v>2026</v>
      </c>
      <c r="N165" s="140">
        <v>2027</v>
      </c>
    </row>
    <row r="166" spans="1:19" ht="39" customHeight="1" x14ac:dyDescent="0.25">
      <c r="A166" s="217">
        <v>3</v>
      </c>
      <c r="B166" s="204" t="s">
        <v>93</v>
      </c>
      <c r="C166" s="205" t="s">
        <v>275</v>
      </c>
      <c r="D166" s="205" t="s">
        <v>260</v>
      </c>
      <c r="E166" s="130"/>
      <c r="F166" s="136" t="s">
        <v>162</v>
      </c>
      <c r="G166" s="136" t="s">
        <v>162</v>
      </c>
      <c r="H166" s="136" t="s">
        <v>162</v>
      </c>
      <c r="I166" s="136" t="s">
        <v>162</v>
      </c>
      <c r="J166" s="131" t="s">
        <v>160</v>
      </c>
      <c r="K166" s="131" t="s">
        <v>6</v>
      </c>
      <c r="L166" s="132" t="s">
        <v>160</v>
      </c>
      <c r="M166" s="136" t="s">
        <v>160</v>
      </c>
      <c r="N166" s="140" t="s">
        <v>160</v>
      </c>
    </row>
    <row r="167" spans="1:19" ht="39" customHeight="1" x14ac:dyDescent="0.25">
      <c r="A167" s="217"/>
      <c r="B167" s="204"/>
      <c r="C167" s="198"/>
      <c r="D167" s="198"/>
      <c r="E167" s="61" t="s">
        <v>159</v>
      </c>
      <c r="F167" s="42">
        <f>F168+F169+F170</f>
        <v>67365.149999999994</v>
      </c>
      <c r="G167" s="42">
        <f t="shared" ref="G167:N167" si="19">G168+G169+G170</f>
        <v>71934.28</v>
      </c>
      <c r="H167" s="42">
        <f t="shared" si="19"/>
        <v>82223.59</v>
      </c>
      <c r="I167" s="42">
        <f t="shared" si="19"/>
        <v>85702.28</v>
      </c>
      <c r="J167" s="43">
        <f t="shared" si="19"/>
        <v>107975.16</v>
      </c>
      <c r="K167" s="43">
        <f t="shared" si="19"/>
        <v>100591.89</v>
      </c>
      <c r="L167" s="110">
        <f t="shared" si="19"/>
        <v>112739.06999999999</v>
      </c>
      <c r="M167" s="42">
        <f t="shared" si="19"/>
        <v>111870.67</v>
      </c>
      <c r="N167" s="42">
        <f t="shared" si="19"/>
        <v>113300.85</v>
      </c>
    </row>
    <row r="168" spans="1:19" ht="39" customHeight="1" x14ac:dyDescent="0.25">
      <c r="A168" s="217"/>
      <c r="B168" s="204"/>
      <c r="C168" s="198"/>
      <c r="D168" s="198"/>
      <c r="E168" s="61" t="s">
        <v>10</v>
      </c>
      <c r="F168" s="42">
        <f>F189</f>
        <v>30779.18</v>
      </c>
      <c r="G168" s="42">
        <f t="shared" ref="G168:N170" si="20">G189</f>
        <v>31640.240000000002</v>
      </c>
      <c r="H168" s="42">
        <f t="shared" si="20"/>
        <v>37195.54</v>
      </c>
      <c r="I168" s="42">
        <f t="shared" si="20"/>
        <v>41688.04</v>
      </c>
      <c r="J168" s="43">
        <f t="shared" si="20"/>
        <v>53464.33</v>
      </c>
      <c r="K168" s="43">
        <f t="shared" si="20"/>
        <v>53055.619999999995</v>
      </c>
      <c r="L168" s="110">
        <f t="shared" si="20"/>
        <v>22782.2</v>
      </c>
      <c r="M168" s="42">
        <f t="shared" si="20"/>
        <v>22782.2</v>
      </c>
      <c r="N168" s="42">
        <f t="shared" si="20"/>
        <v>22782.2</v>
      </c>
    </row>
    <row r="169" spans="1:19" ht="39" customHeight="1" x14ac:dyDescent="0.25">
      <c r="A169" s="217"/>
      <c r="B169" s="204"/>
      <c r="C169" s="198"/>
      <c r="D169" s="198"/>
      <c r="E169" s="61" t="s">
        <v>11</v>
      </c>
      <c r="F169" s="42">
        <f>F190</f>
        <v>36585.97</v>
      </c>
      <c r="G169" s="42">
        <f t="shared" si="20"/>
        <v>40294.04</v>
      </c>
      <c r="H169" s="42">
        <f t="shared" si="20"/>
        <v>45028.05</v>
      </c>
      <c r="I169" s="42">
        <f t="shared" si="20"/>
        <v>44014.239999999998</v>
      </c>
      <c r="J169" s="43">
        <f t="shared" si="20"/>
        <v>54510.83</v>
      </c>
      <c r="K169" s="43">
        <f t="shared" si="20"/>
        <v>47536.270000000004</v>
      </c>
      <c r="L169" s="110">
        <f t="shared" si="20"/>
        <v>89956.87</v>
      </c>
      <c r="M169" s="42">
        <f t="shared" si="20"/>
        <v>89088.47</v>
      </c>
      <c r="N169" s="42">
        <f t="shared" si="20"/>
        <v>90518.650000000009</v>
      </c>
    </row>
    <row r="170" spans="1:19" ht="28.5" customHeight="1" x14ac:dyDescent="0.25">
      <c r="A170" s="216"/>
      <c r="B170" s="205"/>
      <c r="C170" s="198"/>
      <c r="D170" s="198"/>
      <c r="E170" s="61" t="s">
        <v>262</v>
      </c>
      <c r="F170" s="26">
        <f>F191</f>
        <v>0</v>
      </c>
      <c r="G170" s="26">
        <f t="shared" si="20"/>
        <v>0</v>
      </c>
      <c r="H170" s="26">
        <f t="shared" si="20"/>
        <v>0</v>
      </c>
      <c r="I170" s="26">
        <f t="shared" si="20"/>
        <v>0</v>
      </c>
      <c r="J170" s="27">
        <f>J191</f>
        <v>0</v>
      </c>
      <c r="K170" s="27">
        <f>K191</f>
        <v>0</v>
      </c>
      <c r="L170" s="107">
        <f t="shared" si="20"/>
        <v>0</v>
      </c>
      <c r="M170" s="26">
        <f t="shared" si="20"/>
        <v>0</v>
      </c>
      <c r="N170" s="26">
        <f t="shared" si="20"/>
        <v>0</v>
      </c>
    </row>
    <row r="171" spans="1:19" ht="54.75" customHeight="1" x14ac:dyDescent="0.25">
      <c r="A171" s="60"/>
      <c r="B171" s="150" t="s">
        <v>94</v>
      </c>
      <c r="C171" s="198"/>
      <c r="D171" s="198"/>
      <c r="E171" s="201"/>
      <c r="F171" s="30">
        <f>F172+F183</f>
        <v>67365.149999999994</v>
      </c>
      <c r="G171" s="30">
        <f t="shared" ref="G171:N171" si="21">G172+G183</f>
        <v>71934.28</v>
      </c>
      <c r="H171" s="30">
        <f t="shared" si="21"/>
        <v>82223.59</v>
      </c>
      <c r="I171" s="30">
        <f t="shared" si="21"/>
        <v>85702.28</v>
      </c>
      <c r="J171" s="31">
        <f t="shared" si="21"/>
        <v>77701.740000000005</v>
      </c>
      <c r="K171" s="31">
        <f t="shared" si="21"/>
        <v>70318.47</v>
      </c>
      <c r="L171" s="108">
        <f t="shared" si="21"/>
        <v>112739.06999999999</v>
      </c>
      <c r="M171" s="30">
        <f t="shared" si="21"/>
        <v>111870.67</v>
      </c>
      <c r="N171" s="30">
        <f t="shared" si="21"/>
        <v>113300.85</v>
      </c>
    </row>
    <row r="172" spans="1:19" ht="95.25" customHeight="1" x14ac:dyDescent="0.25">
      <c r="A172" s="60" t="s">
        <v>192</v>
      </c>
      <c r="B172" s="150" t="s">
        <v>31</v>
      </c>
      <c r="C172" s="198"/>
      <c r="D172" s="198"/>
      <c r="E172" s="202"/>
      <c r="F172" s="30">
        <f>F173+F174+F175+F176+F177+F179+F180+F181+F182</f>
        <v>65866.01999999999</v>
      </c>
      <c r="G172" s="30">
        <f t="shared" ref="G172:N172" si="22">G173+G174+G175+G176+G177+G179+G180+G181+G182</f>
        <v>70745.37</v>
      </c>
      <c r="H172" s="30">
        <f t="shared" si="22"/>
        <v>79556</v>
      </c>
      <c r="I172" s="30">
        <f>I173+I174+I175+I176+I177+I179+I180+I181+I182+I178</f>
        <v>82831.98</v>
      </c>
      <c r="J172" s="31">
        <f t="shared" si="22"/>
        <v>72846.64</v>
      </c>
      <c r="K172" s="31">
        <f t="shared" si="22"/>
        <v>68582.7</v>
      </c>
      <c r="L172" s="108">
        <f t="shared" si="22"/>
        <v>109286.34</v>
      </c>
      <c r="M172" s="30">
        <f t="shared" si="22"/>
        <v>109286.33</v>
      </c>
      <c r="N172" s="30">
        <f t="shared" si="22"/>
        <v>109286.33</v>
      </c>
    </row>
    <row r="173" spans="1:19" ht="39.75" customHeight="1" x14ac:dyDescent="0.25">
      <c r="A173" s="215" t="s">
        <v>194</v>
      </c>
      <c r="B173" s="203" t="s">
        <v>95</v>
      </c>
      <c r="C173" s="198" t="s">
        <v>322</v>
      </c>
      <c r="D173" s="198" t="s">
        <v>260</v>
      </c>
      <c r="E173" s="147" t="s">
        <v>10</v>
      </c>
      <c r="F173" s="37">
        <v>17646.28</v>
      </c>
      <c r="G173" s="37">
        <v>18609.830000000002</v>
      </c>
      <c r="H173" s="37">
        <v>21496.400000000001</v>
      </c>
      <c r="I173" s="37">
        <v>22159.8</v>
      </c>
      <c r="J173" s="38">
        <v>23190.91</v>
      </c>
      <c r="K173" s="38">
        <v>22782.2</v>
      </c>
      <c r="L173" s="109">
        <v>22782.2</v>
      </c>
      <c r="M173" s="37">
        <v>22782.2</v>
      </c>
      <c r="N173" s="37">
        <v>22782.2</v>
      </c>
    </row>
    <row r="174" spans="1:19" ht="21" customHeight="1" x14ac:dyDescent="0.25">
      <c r="A174" s="216"/>
      <c r="B174" s="205"/>
      <c r="C174" s="198"/>
      <c r="D174" s="198"/>
      <c r="E174" s="147" t="s">
        <v>11</v>
      </c>
      <c r="F174" s="37">
        <v>18366.53</v>
      </c>
      <c r="G174" s="37">
        <v>19370.650000000001</v>
      </c>
      <c r="H174" s="37">
        <v>22373.9</v>
      </c>
      <c r="I174" s="37">
        <v>23064.3</v>
      </c>
      <c r="J174" s="38">
        <v>24137.48</v>
      </c>
      <c r="K174" s="38">
        <v>23712.080000000002</v>
      </c>
      <c r="L174" s="109">
        <v>23712.080000000002</v>
      </c>
      <c r="M174" s="37">
        <v>23712.080000000002</v>
      </c>
      <c r="N174" s="37">
        <v>23712.080000000002</v>
      </c>
    </row>
    <row r="175" spans="1:19" ht="36" customHeight="1" x14ac:dyDescent="0.25">
      <c r="A175" s="215" t="s">
        <v>195</v>
      </c>
      <c r="B175" s="203" t="s">
        <v>34</v>
      </c>
      <c r="C175" s="198" t="s">
        <v>275</v>
      </c>
      <c r="D175" s="198"/>
      <c r="E175" s="147" t="s">
        <v>10</v>
      </c>
      <c r="F175" s="37">
        <v>12114.92</v>
      </c>
      <c r="G175" s="37">
        <v>13030.41</v>
      </c>
      <c r="H175" s="37">
        <v>15420.7</v>
      </c>
      <c r="I175" s="37">
        <v>0</v>
      </c>
      <c r="J175" s="38">
        <v>0</v>
      </c>
      <c r="K175" s="38">
        <v>0</v>
      </c>
      <c r="L175" s="109">
        <v>0</v>
      </c>
      <c r="M175" s="37">
        <v>0</v>
      </c>
      <c r="N175" s="37">
        <v>0</v>
      </c>
    </row>
    <row r="176" spans="1:19" ht="18.75" customHeight="1" x14ac:dyDescent="0.25">
      <c r="A176" s="216"/>
      <c r="B176" s="205"/>
      <c r="C176" s="198"/>
      <c r="D176" s="140" t="s">
        <v>264</v>
      </c>
      <c r="E176" s="147" t="s">
        <v>11</v>
      </c>
      <c r="F176" s="37"/>
      <c r="G176" s="37">
        <v>403</v>
      </c>
      <c r="H176" s="37">
        <v>476.93</v>
      </c>
      <c r="I176" s="37">
        <v>0</v>
      </c>
      <c r="J176" s="38">
        <v>0</v>
      </c>
      <c r="K176" s="38">
        <v>0</v>
      </c>
      <c r="L176" s="109">
        <v>0</v>
      </c>
      <c r="M176" s="37">
        <v>0</v>
      </c>
      <c r="N176" s="37">
        <v>0</v>
      </c>
    </row>
    <row r="177" spans="1:18" ht="25.5" customHeight="1" x14ac:dyDescent="0.25">
      <c r="A177" s="215" t="s">
        <v>196</v>
      </c>
      <c r="B177" s="203" t="s">
        <v>290</v>
      </c>
      <c r="C177" s="198"/>
      <c r="D177" s="203" t="s">
        <v>260</v>
      </c>
      <c r="E177" s="147" t="s">
        <v>11</v>
      </c>
      <c r="F177" s="30">
        <v>16688.88</v>
      </c>
      <c r="G177" s="30">
        <v>19331.48</v>
      </c>
      <c r="H177" s="30">
        <v>19501.37</v>
      </c>
      <c r="I177" s="37">
        <v>18079.64</v>
      </c>
      <c r="J177" s="31">
        <v>25518.25</v>
      </c>
      <c r="K177" s="31">
        <v>22088.42</v>
      </c>
      <c r="L177" s="108">
        <v>62792.06</v>
      </c>
      <c r="M177" s="108">
        <v>62792.05</v>
      </c>
      <c r="N177" s="108">
        <v>62792.05</v>
      </c>
    </row>
    <row r="178" spans="1:18" ht="21" customHeight="1" x14ac:dyDescent="0.25">
      <c r="A178" s="216"/>
      <c r="B178" s="205"/>
      <c r="C178" s="198"/>
      <c r="D178" s="205"/>
      <c r="E178" s="147" t="s">
        <v>10</v>
      </c>
      <c r="F178" s="30">
        <v>0</v>
      </c>
      <c r="G178" s="30">
        <v>0</v>
      </c>
      <c r="H178" s="30">
        <v>0</v>
      </c>
      <c r="I178" s="37">
        <v>19528.240000000002</v>
      </c>
      <c r="J178" s="31">
        <v>30273.42</v>
      </c>
      <c r="K178" s="31">
        <v>30273.42</v>
      </c>
      <c r="L178" s="108">
        <v>0</v>
      </c>
      <c r="M178" s="30">
        <v>0</v>
      </c>
      <c r="N178" s="30">
        <v>0</v>
      </c>
    </row>
    <row r="179" spans="1:18" ht="29.25" customHeight="1" x14ac:dyDescent="0.25">
      <c r="A179" s="215" t="s">
        <v>197</v>
      </c>
      <c r="B179" s="203" t="s">
        <v>96</v>
      </c>
      <c r="C179" s="198"/>
      <c r="D179" s="198">
        <v>2019</v>
      </c>
      <c r="E179" s="147" t="s">
        <v>10</v>
      </c>
      <c r="F179" s="37"/>
      <c r="G179" s="37"/>
      <c r="H179" s="37"/>
      <c r="I179" s="37"/>
      <c r="J179" s="38"/>
      <c r="K179" s="38"/>
      <c r="L179" s="109"/>
      <c r="M179" s="37"/>
      <c r="N179" s="37"/>
    </row>
    <row r="180" spans="1:18" ht="28.5" customHeight="1" x14ac:dyDescent="0.25">
      <c r="A180" s="216"/>
      <c r="B180" s="205"/>
      <c r="C180" s="198"/>
      <c r="D180" s="198"/>
      <c r="E180" s="147" t="s">
        <v>11</v>
      </c>
      <c r="F180" s="37"/>
      <c r="G180" s="37"/>
      <c r="H180" s="37"/>
      <c r="I180" s="37"/>
      <c r="J180" s="38"/>
      <c r="K180" s="38"/>
      <c r="L180" s="109"/>
      <c r="M180" s="37"/>
      <c r="N180" s="37"/>
    </row>
    <row r="181" spans="1:18" ht="52.5" customHeight="1" x14ac:dyDescent="0.25">
      <c r="A181" s="215" t="s">
        <v>198</v>
      </c>
      <c r="B181" s="203" t="s">
        <v>12</v>
      </c>
      <c r="C181" s="198"/>
      <c r="D181" s="198" t="s">
        <v>269</v>
      </c>
      <c r="E181" s="147" t="s">
        <v>10</v>
      </c>
      <c r="F181" s="37">
        <v>1017.98</v>
      </c>
      <c r="G181" s="37"/>
      <c r="H181" s="37">
        <v>278.44</v>
      </c>
      <c r="I181" s="37"/>
      <c r="J181" s="38"/>
      <c r="K181" s="38"/>
      <c r="L181" s="109"/>
      <c r="M181" s="37"/>
      <c r="N181" s="37"/>
    </row>
    <row r="182" spans="1:18" ht="24" customHeight="1" x14ac:dyDescent="0.25">
      <c r="A182" s="216"/>
      <c r="B182" s="205"/>
      <c r="C182" s="198"/>
      <c r="D182" s="198"/>
      <c r="E182" s="147" t="s">
        <v>11</v>
      </c>
      <c r="F182" s="37">
        <v>31.43</v>
      </c>
      <c r="G182" s="37"/>
      <c r="H182" s="37">
        <v>8.26</v>
      </c>
      <c r="I182" s="37"/>
      <c r="J182" s="38"/>
      <c r="K182" s="38"/>
      <c r="L182" s="109"/>
      <c r="M182" s="37"/>
      <c r="N182" s="37"/>
    </row>
    <row r="183" spans="1:18" ht="42" customHeight="1" x14ac:dyDescent="0.25">
      <c r="A183" s="60" t="s">
        <v>193</v>
      </c>
      <c r="B183" s="40" t="s">
        <v>14</v>
      </c>
      <c r="C183" s="198" t="s">
        <v>275</v>
      </c>
      <c r="D183" s="198" t="s">
        <v>260</v>
      </c>
      <c r="E183" s="67" t="s">
        <v>11</v>
      </c>
      <c r="F183" s="42">
        <f>F184+F185+F186</f>
        <v>1499.13</v>
      </c>
      <c r="G183" s="42">
        <f t="shared" ref="G183:N183" si="23">G184+G185+G186</f>
        <v>1188.9100000000001</v>
      </c>
      <c r="H183" s="42">
        <f t="shared" si="23"/>
        <v>2667.5899999999997</v>
      </c>
      <c r="I183" s="42">
        <f t="shared" si="23"/>
        <v>2870.2999999999997</v>
      </c>
      <c r="J183" s="43">
        <f t="shared" si="23"/>
        <v>4855.1000000000004</v>
      </c>
      <c r="K183" s="43">
        <f t="shared" si="23"/>
        <v>1735.77</v>
      </c>
      <c r="L183" s="110">
        <f t="shared" si="23"/>
        <v>3452.73</v>
      </c>
      <c r="M183" s="42">
        <f t="shared" si="23"/>
        <v>2584.34</v>
      </c>
      <c r="N183" s="42">
        <f t="shared" si="23"/>
        <v>4014.5200000000004</v>
      </c>
    </row>
    <row r="184" spans="1:18" ht="23.25" customHeight="1" x14ac:dyDescent="0.25">
      <c r="A184" s="60" t="s">
        <v>199</v>
      </c>
      <c r="B184" s="150" t="s">
        <v>17</v>
      </c>
      <c r="C184" s="198"/>
      <c r="D184" s="198"/>
      <c r="E184" s="61" t="s">
        <v>11</v>
      </c>
      <c r="F184" s="37">
        <v>1396.2</v>
      </c>
      <c r="G184" s="37">
        <v>691.12</v>
      </c>
      <c r="H184" s="37">
        <v>2494.33</v>
      </c>
      <c r="I184" s="37">
        <v>2456.2399999999998</v>
      </c>
      <c r="J184" s="38">
        <v>3174.17</v>
      </c>
      <c r="K184" s="38">
        <v>1099.33</v>
      </c>
      <c r="L184" s="109">
        <v>1358.96</v>
      </c>
      <c r="M184" s="37">
        <v>1338.69</v>
      </c>
      <c r="N184" s="37">
        <v>1822.01</v>
      </c>
    </row>
    <row r="185" spans="1:18" ht="35.25" customHeight="1" x14ac:dyDescent="0.25">
      <c r="A185" s="60" t="s">
        <v>200</v>
      </c>
      <c r="B185" s="150" t="s">
        <v>42</v>
      </c>
      <c r="C185" s="198"/>
      <c r="D185" s="198"/>
      <c r="E185" s="61" t="s">
        <v>11</v>
      </c>
      <c r="F185" s="37">
        <v>102.93</v>
      </c>
      <c r="G185" s="37">
        <v>497.79</v>
      </c>
      <c r="H185" s="37">
        <v>162.74</v>
      </c>
      <c r="I185" s="37">
        <v>414.06</v>
      </c>
      <c r="J185" s="38">
        <v>1680.93</v>
      </c>
      <c r="K185" s="38">
        <v>636.44000000000005</v>
      </c>
      <c r="L185" s="109">
        <v>2093.77</v>
      </c>
      <c r="M185" s="37">
        <v>1245.6500000000001</v>
      </c>
      <c r="N185" s="37">
        <v>2192.5100000000002</v>
      </c>
    </row>
    <row r="186" spans="1:18" ht="30" customHeight="1" x14ac:dyDescent="0.25">
      <c r="A186" s="60" t="s">
        <v>201</v>
      </c>
      <c r="B186" s="150" t="s">
        <v>69</v>
      </c>
      <c r="C186" s="198"/>
      <c r="D186" s="140">
        <v>2022</v>
      </c>
      <c r="E186" s="61" t="s">
        <v>11</v>
      </c>
      <c r="F186" s="37"/>
      <c r="G186" s="37"/>
      <c r="H186" s="37">
        <v>10.52</v>
      </c>
      <c r="I186" s="37"/>
      <c r="J186" s="38"/>
      <c r="K186" s="38"/>
      <c r="L186" s="109"/>
      <c r="M186" s="37"/>
      <c r="N186" s="37"/>
    </row>
    <row r="187" spans="1:18" ht="23.25" customHeight="1" x14ac:dyDescent="0.25">
      <c r="A187" s="60"/>
      <c r="B187" s="242" t="s">
        <v>97</v>
      </c>
      <c r="C187" s="243"/>
      <c r="D187" s="244"/>
      <c r="E187" s="61"/>
      <c r="F187" s="42">
        <f>F188+F189+F190+F191</f>
        <v>67365.149999999994</v>
      </c>
      <c r="G187" s="42">
        <f t="shared" ref="G187:N187" si="24">G188+G189+G190+G191</f>
        <v>71934.28</v>
      </c>
      <c r="H187" s="42">
        <f t="shared" si="24"/>
        <v>82223.59</v>
      </c>
      <c r="I187" s="42">
        <f t="shared" si="24"/>
        <v>85702.28</v>
      </c>
      <c r="J187" s="43">
        <f>J188+J189+J190+J191</f>
        <v>107975.16</v>
      </c>
      <c r="K187" s="43">
        <f>K188+K189+K190+K191</f>
        <v>100591.89</v>
      </c>
      <c r="L187" s="110">
        <f t="shared" si="24"/>
        <v>112739.06999999999</v>
      </c>
      <c r="M187" s="42">
        <f t="shared" si="24"/>
        <v>111870.67</v>
      </c>
      <c r="N187" s="42">
        <f t="shared" si="24"/>
        <v>113300.85</v>
      </c>
    </row>
    <row r="188" spans="1:18" ht="23.25" customHeight="1" x14ac:dyDescent="0.25">
      <c r="A188" s="60"/>
      <c r="B188" s="242" t="s">
        <v>24</v>
      </c>
      <c r="C188" s="243"/>
      <c r="D188" s="244"/>
      <c r="E188" s="61"/>
      <c r="F188" s="42">
        <v>0</v>
      </c>
      <c r="G188" s="42">
        <v>0</v>
      </c>
      <c r="H188" s="42"/>
      <c r="I188" s="42"/>
      <c r="J188" s="43">
        <v>0</v>
      </c>
      <c r="K188" s="43">
        <v>0</v>
      </c>
      <c r="L188" s="110"/>
      <c r="M188" s="42"/>
      <c r="N188" s="42"/>
    </row>
    <row r="189" spans="1:18" ht="23.25" customHeight="1" x14ac:dyDescent="0.25">
      <c r="A189" s="60"/>
      <c r="B189" s="242" t="s">
        <v>25</v>
      </c>
      <c r="C189" s="243"/>
      <c r="D189" s="244"/>
      <c r="E189" s="147"/>
      <c r="F189" s="42">
        <f>F181+F175+F173</f>
        <v>30779.18</v>
      </c>
      <c r="G189" s="42">
        <f>G181+G175+G173</f>
        <v>31640.240000000002</v>
      </c>
      <c r="H189" s="42">
        <f>H181+H175+H173</f>
        <v>37195.54</v>
      </c>
      <c r="I189" s="42">
        <f t="shared" ref="I189:N189" si="25">I181+I175+I173+I178</f>
        <v>41688.04</v>
      </c>
      <c r="J189" s="42">
        <f t="shared" si="25"/>
        <v>53464.33</v>
      </c>
      <c r="K189" s="42">
        <f t="shared" si="25"/>
        <v>53055.619999999995</v>
      </c>
      <c r="L189" s="110">
        <f t="shared" si="25"/>
        <v>22782.2</v>
      </c>
      <c r="M189" s="42">
        <f t="shared" si="25"/>
        <v>22782.2</v>
      </c>
      <c r="N189" s="42">
        <f t="shared" si="25"/>
        <v>22782.2</v>
      </c>
    </row>
    <row r="190" spans="1:18" ht="23.25" customHeight="1" x14ac:dyDescent="0.25">
      <c r="A190" s="60"/>
      <c r="B190" s="242" t="s">
        <v>26</v>
      </c>
      <c r="C190" s="243"/>
      <c r="D190" s="244"/>
      <c r="E190" s="150"/>
      <c r="F190" s="42">
        <f>F186+F185+F184+F182+F180+F177+F176+F174</f>
        <v>36585.97</v>
      </c>
      <c r="G190" s="42">
        <f t="shared" ref="G190:N190" si="26">G186+G185+G184+G182+G180+G177+G176+G174</f>
        <v>40294.04</v>
      </c>
      <c r="H190" s="42">
        <f t="shared" si="26"/>
        <v>45028.05</v>
      </c>
      <c r="I190" s="42">
        <f t="shared" si="26"/>
        <v>44014.239999999998</v>
      </c>
      <c r="J190" s="43">
        <f t="shared" si="26"/>
        <v>54510.83</v>
      </c>
      <c r="K190" s="43">
        <f t="shared" si="26"/>
        <v>47536.270000000004</v>
      </c>
      <c r="L190" s="110">
        <f t="shared" si="26"/>
        <v>89956.87</v>
      </c>
      <c r="M190" s="42">
        <f t="shared" si="26"/>
        <v>89088.47</v>
      </c>
      <c r="N190" s="42">
        <f t="shared" si="26"/>
        <v>90518.650000000009</v>
      </c>
    </row>
    <row r="191" spans="1:18" ht="23.25" customHeight="1" x14ac:dyDescent="0.25">
      <c r="A191" s="60"/>
      <c r="B191" s="242" t="s">
        <v>161</v>
      </c>
      <c r="C191" s="243"/>
      <c r="D191" s="244"/>
      <c r="E191" s="150"/>
      <c r="F191" s="42">
        <v>0</v>
      </c>
      <c r="G191" s="42">
        <v>0</v>
      </c>
      <c r="H191" s="42">
        <v>0</v>
      </c>
      <c r="I191" s="42">
        <v>0</v>
      </c>
      <c r="J191" s="43">
        <v>0</v>
      </c>
      <c r="K191" s="43">
        <v>0</v>
      </c>
      <c r="L191" s="110">
        <v>0</v>
      </c>
      <c r="M191" s="42">
        <v>0</v>
      </c>
      <c r="N191" s="42">
        <v>0</v>
      </c>
    </row>
    <row r="192" spans="1:18" x14ac:dyDescent="0.25">
      <c r="A192" s="74"/>
      <c r="B192" s="74"/>
      <c r="C192" s="74"/>
      <c r="D192" s="74"/>
      <c r="E192" s="74"/>
      <c r="F192" s="74"/>
      <c r="G192" s="74"/>
      <c r="H192" s="74"/>
      <c r="I192" s="74"/>
      <c r="J192" s="75">
        <f>J189+J190</f>
        <v>107975.16</v>
      </c>
      <c r="K192" s="75"/>
      <c r="L192" s="117"/>
      <c r="M192" s="74"/>
      <c r="N192" s="74"/>
      <c r="O192" s="2"/>
      <c r="P192" s="2"/>
      <c r="Q192" s="2"/>
      <c r="R192" s="2"/>
    </row>
    <row r="193" spans="1:22" x14ac:dyDescent="0.25">
      <c r="A193" s="76"/>
      <c r="B193" s="17"/>
      <c r="C193" s="17"/>
      <c r="D193" s="17"/>
      <c r="E193" s="17"/>
      <c r="F193" s="17"/>
      <c r="G193" s="17"/>
      <c r="H193" s="17"/>
      <c r="I193" s="17"/>
      <c r="J193" s="18"/>
      <c r="K193" s="18"/>
      <c r="L193" s="104"/>
      <c r="M193" s="17"/>
      <c r="N193" s="17"/>
    </row>
    <row r="194" spans="1:22" x14ac:dyDescent="0.25">
      <c r="A194" s="76"/>
      <c r="B194" s="17"/>
      <c r="C194" s="17"/>
      <c r="D194" s="17"/>
      <c r="E194" s="17"/>
      <c r="F194" s="17"/>
      <c r="G194" s="17"/>
      <c r="H194" s="17"/>
      <c r="I194" s="17"/>
      <c r="J194" s="18"/>
      <c r="K194" s="18"/>
      <c r="L194" s="104"/>
      <c r="M194" s="17"/>
      <c r="N194" s="17"/>
      <c r="S194" s="6"/>
      <c r="T194" s="6"/>
      <c r="U194" s="6"/>
      <c r="V194" s="6"/>
    </row>
    <row r="195" spans="1:22" ht="22.5" customHeight="1" x14ac:dyDescent="0.25">
      <c r="A195" s="150"/>
      <c r="B195" s="246" t="s">
        <v>276</v>
      </c>
      <c r="C195" s="247"/>
      <c r="D195" s="247"/>
      <c r="E195" s="247"/>
      <c r="F195" s="247"/>
      <c r="G195" s="247"/>
      <c r="H195" s="247"/>
      <c r="I195" s="247"/>
      <c r="J195" s="247"/>
      <c r="K195" s="247"/>
      <c r="L195" s="247"/>
      <c r="M195" s="247"/>
      <c r="N195" s="247"/>
      <c r="O195" s="11"/>
      <c r="P195" s="11"/>
      <c r="Q195" s="11"/>
      <c r="R195" s="11"/>
      <c r="S195" s="11"/>
      <c r="T195" s="11"/>
      <c r="U195" s="6"/>
    </row>
    <row r="196" spans="1:22" ht="22.5" customHeight="1" x14ac:dyDescent="0.25">
      <c r="A196" s="90"/>
      <c r="B196" s="154" t="s">
        <v>297</v>
      </c>
      <c r="C196" s="248" t="s">
        <v>305</v>
      </c>
      <c r="D196" s="248"/>
      <c r="E196" s="248"/>
      <c r="F196" s="248"/>
      <c r="G196" s="248"/>
      <c r="H196" s="248"/>
      <c r="I196" s="248"/>
      <c r="J196" s="248"/>
      <c r="K196" s="248"/>
      <c r="L196" s="248"/>
      <c r="M196" s="248"/>
      <c r="N196" s="248"/>
      <c r="O196" s="11"/>
      <c r="P196" s="11"/>
      <c r="Q196" s="11"/>
      <c r="R196" s="11"/>
      <c r="S196" s="11"/>
      <c r="T196" s="11"/>
      <c r="U196" s="6"/>
    </row>
    <row r="197" spans="1:22" ht="22.5" customHeight="1" x14ac:dyDescent="0.25">
      <c r="A197" s="90"/>
      <c r="B197" s="154" t="s">
        <v>299</v>
      </c>
      <c r="C197" s="248" t="s">
        <v>306</v>
      </c>
      <c r="D197" s="248"/>
      <c r="E197" s="248"/>
      <c r="F197" s="248"/>
      <c r="G197" s="248"/>
      <c r="H197" s="248"/>
      <c r="I197" s="248"/>
      <c r="J197" s="248"/>
      <c r="K197" s="248"/>
      <c r="L197" s="248"/>
      <c r="M197" s="248"/>
      <c r="N197" s="248"/>
      <c r="O197" s="11"/>
      <c r="P197" s="11"/>
      <c r="Q197" s="11"/>
      <c r="R197" s="11"/>
      <c r="S197" s="11"/>
      <c r="T197" s="11"/>
      <c r="U197" s="6"/>
    </row>
    <row r="198" spans="1:22" ht="31.5" customHeight="1" x14ac:dyDescent="0.25">
      <c r="A198" s="203" t="s">
        <v>27</v>
      </c>
      <c r="B198" s="198" t="s">
        <v>0</v>
      </c>
      <c r="C198" s="198" t="s">
        <v>1</v>
      </c>
      <c r="D198" s="198" t="s">
        <v>2</v>
      </c>
      <c r="E198" s="198" t="s">
        <v>3</v>
      </c>
      <c r="F198" s="198" t="s">
        <v>288</v>
      </c>
      <c r="G198" s="198"/>
      <c r="H198" s="198"/>
      <c r="I198" s="198"/>
      <c r="J198" s="198"/>
      <c r="K198" s="198"/>
      <c r="L198" s="198"/>
      <c r="M198" s="198"/>
      <c r="N198" s="198"/>
      <c r="O198" s="11"/>
      <c r="P198" s="11"/>
      <c r="Q198" s="11"/>
      <c r="R198" s="6"/>
      <c r="S198" s="6"/>
      <c r="T198" s="6"/>
      <c r="U198" s="6"/>
    </row>
    <row r="199" spans="1:22" ht="18.75" customHeight="1" x14ac:dyDescent="0.25">
      <c r="A199" s="205"/>
      <c r="B199" s="198"/>
      <c r="C199" s="198"/>
      <c r="D199" s="198"/>
      <c r="E199" s="198"/>
      <c r="F199" s="140">
        <v>2020</v>
      </c>
      <c r="G199" s="140">
        <v>2021</v>
      </c>
      <c r="H199" s="140">
        <v>2022</v>
      </c>
      <c r="I199" s="140">
        <v>2023</v>
      </c>
      <c r="J199" s="238">
        <v>2024</v>
      </c>
      <c r="K199" s="238"/>
      <c r="L199" s="116">
        <v>2025</v>
      </c>
      <c r="M199" s="140">
        <v>2026</v>
      </c>
      <c r="N199" s="140">
        <v>2027</v>
      </c>
      <c r="O199" s="6"/>
      <c r="P199" s="6"/>
      <c r="Q199" s="6"/>
      <c r="R199" s="6"/>
      <c r="S199" s="6"/>
      <c r="T199" s="6"/>
      <c r="U199" s="6"/>
    </row>
    <row r="200" spans="1:22" ht="42.75" customHeight="1" x14ac:dyDescent="0.25">
      <c r="A200" s="215">
        <v>4</v>
      </c>
      <c r="B200" s="203" t="s">
        <v>98</v>
      </c>
      <c r="C200" s="204" t="s">
        <v>277</v>
      </c>
      <c r="D200" s="204" t="s">
        <v>260</v>
      </c>
      <c r="E200" s="86"/>
      <c r="F200" s="136" t="s">
        <v>162</v>
      </c>
      <c r="G200" s="136" t="s">
        <v>162</v>
      </c>
      <c r="H200" s="136" t="s">
        <v>162</v>
      </c>
      <c r="I200" s="136" t="s">
        <v>162</v>
      </c>
      <c r="J200" s="131" t="s">
        <v>202</v>
      </c>
      <c r="K200" s="136" t="s">
        <v>6</v>
      </c>
      <c r="L200" s="132" t="s">
        <v>202</v>
      </c>
      <c r="M200" s="136" t="s">
        <v>202</v>
      </c>
      <c r="N200" s="140" t="s">
        <v>160</v>
      </c>
      <c r="O200" s="6"/>
      <c r="P200" s="6"/>
      <c r="Q200" s="6"/>
    </row>
    <row r="201" spans="1:22" ht="42.75" customHeight="1" x14ac:dyDescent="0.25">
      <c r="A201" s="217"/>
      <c r="B201" s="204"/>
      <c r="C201" s="204"/>
      <c r="D201" s="204"/>
      <c r="E201" s="150" t="s">
        <v>159</v>
      </c>
      <c r="F201" s="42">
        <f>F202+F203+F204</f>
        <v>4954.2400000000007</v>
      </c>
      <c r="G201" s="42">
        <f t="shared" ref="G201:N201" si="27">G202+G203+G204</f>
        <v>6136.29</v>
      </c>
      <c r="H201" s="42">
        <f t="shared" si="27"/>
        <v>9985.18</v>
      </c>
      <c r="I201" s="42">
        <f t="shared" si="27"/>
        <v>10073.61</v>
      </c>
      <c r="J201" s="43">
        <f t="shared" si="27"/>
        <v>11910.66</v>
      </c>
      <c r="K201" s="43">
        <f t="shared" si="27"/>
        <v>11783.1</v>
      </c>
      <c r="L201" s="110">
        <f t="shared" si="27"/>
        <v>14912.859999999999</v>
      </c>
      <c r="M201" s="42">
        <f t="shared" si="27"/>
        <v>14373.6</v>
      </c>
      <c r="N201" s="42">
        <f t="shared" si="27"/>
        <v>13511.48</v>
      </c>
      <c r="O201" s="6"/>
      <c r="P201" s="6"/>
      <c r="Q201" s="6"/>
    </row>
    <row r="202" spans="1:22" ht="42.75" customHeight="1" x14ac:dyDescent="0.25">
      <c r="A202" s="217"/>
      <c r="B202" s="204"/>
      <c r="C202" s="204"/>
      <c r="D202" s="204"/>
      <c r="E202" s="150" t="s">
        <v>10</v>
      </c>
      <c r="F202" s="42">
        <f>F228</f>
        <v>964.93</v>
      </c>
      <c r="G202" s="42">
        <f t="shared" ref="G202:N204" si="28">G228</f>
        <v>2045.66</v>
      </c>
      <c r="H202" s="42">
        <f t="shared" si="28"/>
        <v>4360.4399999999996</v>
      </c>
      <c r="I202" s="42">
        <f t="shared" si="28"/>
        <v>4071.26</v>
      </c>
      <c r="J202" s="43">
        <f t="shared" si="28"/>
        <v>5235.93</v>
      </c>
      <c r="K202" s="43">
        <f t="shared" si="28"/>
        <v>5231.0300000000007</v>
      </c>
      <c r="L202" s="110">
        <f t="shared" si="28"/>
        <v>2859.9</v>
      </c>
      <c r="M202" s="42">
        <f t="shared" si="28"/>
        <v>2859.9</v>
      </c>
      <c r="N202" s="42">
        <f t="shared" si="28"/>
        <v>2859.9</v>
      </c>
      <c r="O202" s="6"/>
      <c r="P202" s="6"/>
      <c r="Q202" s="6"/>
    </row>
    <row r="203" spans="1:22" ht="42.75" customHeight="1" x14ac:dyDescent="0.25">
      <c r="A203" s="217"/>
      <c r="B203" s="204"/>
      <c r="C203" s="204"/>
      <c r="D203" s="204"/>
      <c r="E203" s="150" t="s">
        <v>11</v>
      </c>
      <c r="F203" s="42">
        <f>F229</f>
        <v>3989.3100000000004</v>
      </c>
      <c r="G203" s="42">
        <f t="shared" si="28"/>
        <v>4090.63</v>
      </c>
      <c r="H203" s="42">
        <f t="shared" si="28"/>
        <v>5624.74</v>
      </c>
      <c r="I203" s="42">
        <f t="shared" si="28"/>
        <v>6002.35</v>
      </c>
      <c r="J203" s="43">
        <f t="shared" si="28"/>
        <v>6674.73</v>
      </c>
      <c r="K203" s="43">
        <f t="shared" si="28"/>
        <v>6552.07</v>
      </c>
      <c r="L203" s="110">
        <f t="shared" si="28"/>
        <v>12052.96</v>
      </c>
      <c r="M203" s="42">
        <f t="shared" si="28"/>
        <v>11513.7</v>
      </c>
      <c r="N203" s="42">
        <f t="shared" si="28"/>
        <v>10651.58</v>
      </c>
      <c r="O203" s="6"/>
      <c r="P203" s="6"/>
      <c r="Q203" s="6"/>
    </row>
    <row r="204" spans="1:22" ht="24" customHeight="1" x14ac:dyDescent="0.25">
      <c r="A204" s="216"/>
      <c r="B204" s="205"/>
      <c r="C204" s="204"/>
      <c r="D204" s="204"/>
      <c r="E204" s="150" t="s">
        <v>262</v>
      </c>
      <c r="F204" s="42">
        <f>F230</f>
        <v>0</v>
      </c>
      <c r="G204" s="42">
        <f t="shared" si="28"/>
        <v>0</v>
      </c>
      <c r="H204" s="42">
        <f t="shared" si="28"/>
        <v>0</v>
      </c>
      <c r="I204" s="42">
        <f t="shared" si="28"/>
        <v>0</v>
      </c>
      <c r="J204" s="43">
        <f t="shared" si="28"/>
        <v>0</v>
      </c>
      <c r="K204" s="43">
        <f t="shared" si="28"/>
        <v>0</v>
      </c>
      <c r="L204" s="110">
        <f t="shared" si="28"/>
        <v>0</v>
      </c>
      <c r="M204" s="42">
        <f t="shared" si="28"/>
        <v>0</v>
      </c>
      <c r="N204" s="42">
        <v>0</v>
      </c>
      <c r="O204" s="6"/>
      <c r="P204" s="6"/>
      <c r="Q204" s="6"/>
    </row>
    <row r="205" spans="1:22" ht="52.5" customHeight="1" x14ac:dyDescent="0.25">
      <c r="A205" s="60"/>
      <c r="B205" s="150" t="s">
        <v>99</v>
      </c>
      <c r="C205" s="204"/>
      <c r="D205" s="204"/>
      <c r="E205" s="150" t="s">
        <v>203</v>
      </c>
      <c r="F205" s="77">
        <f>F206+F213+F219+F220+F221+F222+F223</f>
        <v>4954.24</v>
      </c>
      <c r="G205" s="77">
        <f t="shared" ref="G205:N205" si="29">G206+G213+G219+G220+G221+G222+G223</f>
        <v>6136.29</v>
      </c>
      <c r="H205" s="77">
        <f t="shared" si="29"/>
        <v>9985.1799999999985</v>
      </c>
      <c r="I205" s="77">
        <f t="shared" si="29"/>
        <v>10073.61</v>
      </c>
      <c r="J205" s="78">
        <f t="shared" si="29"/>
        <v>11910.660000000002</v>
      </c>
      <c r="K205" s="78">
        <f t="shared" si="29"/>
        <v>11783.1</v>
      </c>
      <c r="L205" s="118">
        <f t="shared" si="29"/>
        <v>14912.86</v>
      </c>
      <c r="M205" s="77">
        <f t="shared" si="29"/>
        <v>14373.599999999999</v>
      </c>
      <c r="N205" s="77">
        <f t="shared" si="29"/>
        <v>13511.48</v>
      </c>
      <c r="O205" s="6"/>
      <c r="P205" s="6"/>
      <c r="Q205" s="6"/>
    </row>
    <row r="206" spans="1:22" ht="86.25" customHeight="1" x14ac:dyDescent="0.25">
      <c r="A206" s="60" t="s">
        <v>204</v>
      </c>
      <c r="B206" s="150" t="s">
        <v>31</v>
      </c>
      <c r="C206" s="198" t="s">
        <v>277</v>
      </c>
      <c r="D206" s="198" t="s">
        <v>260</v>
      </c>
      <c r="E206" s="150"/>
      <c r="F206" s="77">
        <f>F207+F208+F209+F210+F211+F224+F225</f>
        <v>3488.96</v>
      </c>
      <c r="G206" s="77">
        <f>G207+G208+G209+G210+G211+G224+G225</f>
        <v>3942.61</v>
      </c>
      <c r="H206" s="77">
        <f>H207+H208+H209+H210+H211+H224+H225</f>
        <v>4835.38</v>
      </c>
      <c r="I206" s="77">
        <f t="shared" ref="I206:N206" si="30">I207+I208+I209+I210+I211+I224+I225+I212</f>
        <v>5332.88</v>
      </c>
      <c r="J206" s="77">
        <f t="shared" si="30"/>
        <v>6117.6</v>
      </c>
      <c r="K206" s="77">
        <f t="shared" si="30"/>
        <v>6094.9400000000005</v>
      </c>
      <c r="L206" s="118">
        <f t="shared" si="30"/>
        <v>6497.12</v>
      </c>
      <c r="M206" s="77">
        <f t="shared" si="30"/>
        <v>6497.12</v>
      </c>
      <c r="N206" s="77">
        <f t="shared" si="30"/>
        <v>6497.12</v>
      </c>
      <c r="O206" s="6"/>
      <c r="P206" s="6"/>
      <c r="Q206" s="6"/>
    </row>
    <row r="207" spans="1:22" ht="30.75" customHeight="1" x14ac:dyDescent="0.25">
      <c r="A207" s="215" t="s">
        <v>205</v>
      </c>
      <c r="B207" s="203" t="s">
        <v>34</v>
      </c>
      <c r="C207" s="198"/>
      <c r="D207" s="198"/>
      <c r="E207" s="150" t="s">
        <v>10</v>
      </c>
      <c r="F207" s="77">
        <v>837</v>
      </c>
      <c r="G207" s="77">
        <v>970.85</v>
      </c>
      <c r="H207" s="77">
        <v>1353.9</v>
      </c>
      <c r="I207" s="77">
        <v>0</v>
      </c>
      <c r="J207" s="78">
        <v>0</v>
      </c>
      <c r="K207" s="78"/>
      <c r="L207" s="118">
        <v>0</v>
      </c>
      <c r="M207" s="77">
        <v>0</v>
      </c>
      <c r="N207" s="77"/>
      <c r="O207" s="6"/>
      <c r="P207" s="6"/>
      <c r="Q207" s="6"/>
    </row>
    <row r="208" spans="1:22" ht="28.5" customHeight="1" x14ac:dyDescent="0.25">
      <c r="A208" s="216"/>
      <c r="B208" s="205"/>
      <c r="C208" s="198"/>
      <c r="D208" s="140" t="s">
        <v>264</v>
      </c>
      <c r="E208" s="150" t="s">
        <v>11</v>
      </c>
      <c r="F208" s="77">
        <v>0</v>
      </c>
      <c r="G208" s="77">
        <v>30.13</v>
      </c>
      <c r="H208" s="77">
        <v>41.88</v>
      </c>
      <c r="I208" s="77">
        <v>0</v>
      </c>
      <c r="J208" s="78">
        <v>0</v>
      </c>
      <c r="K208" s="78"/>
      <c r="L208" s="118">
        <v>0</v>
      </c>
      <c r="M208" s="77">
        <v>0</v>
      </c>
      <c r="N208" s="77"/>
      <c r="O208" s="6"/>
      <c r="P208" s="6"/>
      <c r="Q208" s="6"/>
    </row>
    <row r="209" spans="1:17" ht="33.75" customHeight="1" x14ac:dyDescent="0.25">
      <c r="A209" s="215" t="s">
        <v>206</v>
      </c>
      <c r="B209" s="203" t="s">
        <v>12</v>
      </c>
      <c r="C209" s="198"/>
      <c r="D209" s="198">
        <v>2022</v>
      </c>
      <c r="E209" s="150" t="s">
        <v>10</v>
      </c>
      <c r="F209" s="77">
        <v>0</v>
      </c>
      <c r="G209" s="77">
        <v>0</v>
      </c>
      <c r="H209" s="77">
        <v>14.71</v>
      </c>
      <c r="I209" s="77">
        <v>0</v>
      </c>
      <c r="J209" s="78">
        <v>0</v>
      </c>
      <c r="K209" s="78"/>
      <c r="L209" s="118">
        <v>0</v>
      </c>
      <c r="M209" s="77">
        <v>0</v>
      </c>
      <c r="N209" s="77"/>
      <c r="O209" s="6"/>
      <c r="P209" s="6"/>
      <c r="Q209" s="6"/>
    </row>
    <row r="210" spans="1:17" ht="21" customHeight="1" x14ac:dyDescent="0.25">
      <c r="A210" s="216"/>
      <c r="B210" s="205"/>
      <c r="C210" s="198"/>
      <c r="D210" s="198"/>
      <c r="E210" s="150" t="s">
        <v>11</v>
      </c>
      <c r="F210" s="77">
        <v>0</v>
      </c>
      <c r="G210" s="77">
        <v>0</v>
      </c>
      <c r="H210" s="77">
        <v>0.22</v>
      </c>
      <c r="I210" s="77">
        <v>0</v>
      </c>
      <c r="J210" s="78">
        <v>0</v>
      </c>
      <c r="K210" s="78"/>
      <c r="L210" s="118">
        <v>0</v>
      </c>
      <c r="M210" s="77">
        <v>0</v>
      </c>
      <c r="N210" s="77"/>
      <c r="O210" s="6"/>
      <c r="P210" s="6"/>
      <c r="Q210" s="6"/>
    </row>
    <row r="211" spans="1:17" ht="24" customHeight="1" x14ac:dyDescent="0.25">
      <c r="A211" s="215" t="s">
        <v>207</v>
      </c>
      <c r="B211" s="203" t="s">
        <v>289</v>
      </c>
      <c r="C211" s="198"/>
      <c r="D211" s="198" t="s">
        <v>260</v>
      </c>
      <c r="E211" s="79" t="s">
        <v>11</v>
      </c>
      <c r="F211" s="77">
        <v>2646.36</v>
      </c>
      <c r="G211" s="77">
        <v>2941.63</v>
      </c>
      <c r="H211" s="77">
        <v>3424.67</v>
      </c>
      <c r="I211" s="77">
        <v>3539.58</v>
      </c>
      <c r="J211" s="78">
        <v>3578.07</v>
      </c>
      <c r="K211" s="78">
        <v>3555.41</v>
      </c>
      <c r="L211" s="118">
        <v>6497.12</v>
      </c>
      <c r="M211" s="118">
        <v>6497.12</v>
      </c>
      <c r="N211" s="118">
        <v>6497.12</v>
      </c>
      <c r="O211" s="6"/>
      <c r="P211" s="6"/>
      <c r="Q211" s="6"/>
    </row>
    <row r="212" spans="1:17" ht="20.25" customHeight="1" x14ac:dyDescent="0.25">
      <c r="A212" s="216"/>
      <c r="B212" s="205"/>
      <c r="C212" s="140"/>
      <c r="D212" s="198"/>
      <c r="E212" s="79" t="s">
        <v>10</v>
      </c>
      <c r="F212" s="77"/>
      <c r="G212" s="77"/>
      <c r="H212" s="77"/>
      <c r="I212" s="77">
        <v>1793.3</v>
      </c>
      <c r="J212" s="78">
        <v>2539.5300000000002</v>
      </c>
      <c r="K212" s="78">
        <v>2539.5300000000002</v>
      </c>
      <c r="L212" s="118"/>
      <c r="M212" s="77"/>
      <c r="N212" s="77"/>
      <c r="O212" s="6"/>
      <c r="P212" s="6"/>
      <c r="Q212" s="6"/>
    </row>
    <row r="213" spans="1:17" ht="50.25" customHeight="1" x14ac:dyDescent="0.25">
      <c r="A213" s="63" t="s">
        <v>208</v>
      </c>
      <c r="B213" s="40" t="s">
        <v>14</v>
      </c>
      <c r="C213" s="198" t="s">
        <v>277</v>
      </c>
      <c r="D213" s="198"/>
      <c r="E213" s="150" t="s">
        <v>11</v>
      </c>
      <c r="F213" s="80">
        <f>F214+F215+F216+F217+F218</f>
        <v>200.54</v>
      </c>
      <c r="G213" s="80">
        <f t="shared" ref="G213:N213" si="31">G214+G215+G216+G217+G218</f>
        <v>299.8</v>
      </c>
      <c r="H213" s="80">
        <f t="shared" si="31"/>
        <v>0</v>
      </c>
      <c r="I213" s="80">
        <f t="shared" si="31"/>
        <v>9.39</v>
      </c>
      <c r="J213" s="81">
        <f t="shared" si="31"/>
        <v>54.56</v>
      </c>
      <c r="K213" s="81">
        <f t="shared" si="31"/>
        <v>54.56</v>
      </c>
      <c r="L213" s="119">
        <f t="shared" si="31"/>
        <v>1901.38</v>
      </c>
      <c r="M213" s="80">
        <f t="shared" si="31"/>
        <v>1362.12</v>
      </c>
      <c r="N213" s="80">
        <f t="shared" si="31"/>
        <v>500</v>
      </c>
      <c r="O213" s="6"/>
      <c r="P213" s="6"/>
      <c r="Q213" s="6"/>
    </row>
    <row r="214" spans="1:17" ht="22.5" customHeight="1" x14ac:dyDescent="0.25">
      <c r="A214" s="60" t="s">
        <v>209</v>
      </c>
      <c r="B214" s="150" t="s">
        <v>17</v>
      </c>
      <c r="C214" s="198"/>
      <c r="D214" s="198"/>
      <c r="E214" s="150" t="s">
        <v>11</v>
      </c>
      <c r="F214" s="77">
        <v>65</v>
      </c>
      <c r="G214" s="77">
        <v>248.3</v>
      </c>
      <c r="H214" s="77">
        <v>0</v>
      </c>
      <c r="I214" s="77">
        <v>0</v>
      </c>
      <c r="J214" s="78">
        <v>0</v>
      </c>
      <c r="K214" s="78">
        <v>0</v>
      </c>
      <c r="L214" s="118">
        <v>1827.9</v>
      </c>
      <c r="M214" s="77">
        <v>1362.12</v>
      </c>
      <c r="N214" s="77">
        <v>420</v>
      </c>
      <c r="O214" s="6"/>
      <c r="P214" s="6"/>
      <c r="Q214" s="6"/>
    </row>
    <row r="215" spans="1:17" ht="35.25" customHeight="1" x14ac:dyDescent="0.25">
      <c r="A215" s="60" t="s">
        <v>210</v>
      </c>
      <c r="B215" s="150" t="s">
        <v>42</v>
      </c>
      <c r="C215" s="198"/>
      <c r="D215" s="198"/>
      <c r="E215" s="150" t="s">
        <v>11</v>
      </c>
      <c r="F215" s="77">
        <v>6.61</v>
      </c>
      <c r="G215" s="77">
        <v>51.5</v>
      </c>
      <c r="H215" s="77">
        <v>0</v>
      </c>
      <c r="I215" s="77">
        <v>9.39</v>
      </c>
      <c r="J215" s="78">
        <v>54.56</v>
      </c>
      <c r="K215" s="78">
        <v>54.56</v>
      </c>
      <c r="L215" s="118">
        <v>73.48</v>
      </c>
      <c r="M215" s="77">
        <v>0</v>
      </c>
      <c r="N215" s="77">
        <v>80</v>
      </c>
      <c r="O215" s="6"/>
      <c r="P215" s="6"/>
      <c r="Q215" s="6"/>
    </row>
    <row r="216" spans="1:17" ht="39" customHeight="1" x14ac:dyDescent="0.25">
      <c r="A216" s="215" t="s">
        <v>211</v>
      </c>
      <c r="B216" s="203" t="s">
        <v>19</v>
      </c>
      <c r="C216" s="198"/>
      <c r="D216" s="198">
        <v>2020</v>
      </c>
      <c r="E216" s="79" t="s">
        <v>10</v>
      </c>
      <c r="F216" s="77">
        <v>122.49</v>
      </c>
      <c r="G216" s="77"/>
      <c r="H216" s="77"/>
      <c r="I216" s="77"/>
      <c r="J216" s="78"/>
      <c r="K216" s="78"/>
      <c r="L216" s="118"/>
      <c r="M216" s="77"/>
      <c r="N216" s="77"/>
      <c r="O216" s="6"/>
      <c r="P216" s="6"/>
      <c r="Q216" s="6"/>
    </row>
    <row r="217" spans="1:17" ht="23.25" customHeight="1" x14ac:dyDescent="0.25">
      <c r="A217" s="216"/>
      <c r="B217" s="205"/>
      <c r="C217" s="198"/>
      <c r="D217" s="198"/>
      <c r="E217" s="79" t="s">
        <v>11</v>
      </c>
      <c r="F217" s="77">
        <v>6.44</v>
      </c>
      <c r="G217" s="77"/>
      <c r="H217" s="77"/>
      <c r="I217" s="77"/>
      <c r="J217" s="78"/>
      <c r="K217" s="78"/>
      <c r="L217" s="118"/>
      <c r="M217" s="77"/>
      <c r="N217" s="77"/>
      <c r="O217" s="6"/>
      <c r="P217" s="6"/>
      <c r="Q217" s="6"/>
    </row>
    <row r="218" spans="1:17" ht="25.5" x14ac:dyDescent="0.25">
      <c r="A218" s="60" t="s">
        <v>212</v>
      </c>
      <c r="B218" s="150" t="s">
        <v>100</v>
      </c>
      <c r="C218" s="198"/>
      <c r="D218" s="140">
        <v>2019</v>
      </c>
      <c r="E218" s="140"/>
      <c r="F218" s="77"/>
      <c r="G218" s="77"/>
      <c r="H218" s="77"/>
      <c r="I218" s="77"/>
      <c r="J218" s="78"/>
      <c r="K218" s="78"/>
      <c r="L218" s="118"/>
      <c r="M218" s="77"/>
      <c r="N218" s="77"/>
      <c r="O218" s="6"/>
      <c r="P218" s="6"/>
      <c r="Q218" s="6"/>
    </row>
    <row r="219" spans="1:17" ht="114.75" customHeight="1" x14ac:dyDescent="0.25">
      <c r="A219" s="60" t="s">
        <v>213</v>
      </c>
      <c r="B219" s="150" t="s">
        <v>101</v>
      </c>
      <c r="C219" s="198"/>
      <c r="D219" s="198" t="s">
        <v>264</v>
      </c>
      <c r="E219" s="150" t="s">
        <v>10</v>
      </c>
      <c r="F219" s="77"/>
      <c r="G219" s="77">
        <v>998.6</v>
      </c>
      <c r="H219" s="77">
        <v>1487.24</v>
      </c>
      <c r="I219" s="77">
        <v>1402</v>
      </c>
      <c r="J219" s="78">
        <v>1552.4</v>
      </c>
      <c r="K219" s="78">
        <v>1447.5</v>
      </c>
      <c r="L219" s="118">
        <v>1538.69</v>
      </c>
      <c r="M219" s="118">
        <v>1538.69</v>
      </c>
      <c r="N219" s="118">
        <v>1538.69</v>
      </c>
      <c r="O219" s="6"/>
      <c r="P219" s="6"/>
      <c r="Q219" s="6"/>
    </row>
    <row r="220" spans="1:17" ht="72" customHeight="1" x14ac:dyDescent="0.25">
      <c r="A220" s="60" t="s">
        <v>214</v>
      </c>
      <c r="B220" s="150" t="s">
        <v>102</v>
      </c>
      <c r="C220" s="198"/>
      <c r="D220" s="198"/>
      <c r="E220" s="150" t="s">
        <v>10</v>
      </c>
      <c r="F220" s="77"/>
      <c r="G220" s="77">
        <v>58.51</v>
      </c>
      <c r="H220" s="77">
        <v>1482.36</v>
      </c>
      <c r="I220" s="77">
        <v>863.02</v>
      </c>
      <c r="J220" s="78">
        <v>1125.5999999999999</v>
      </c>
      <c r="K220" s="78">
        <v>1225.5999999999999</v>
      </c>
      <c r="L220" s="118">
        <v>1302.81</v>
      </c>
      <c r="M220" s="118">
        <v>1302.81</v>
      </c>
      <c r="N220" s="118">
        <v>1302.81</v>
      </c>
      <c r="O220" s="6"/>
      <c r="P220" s="6"/>
      <c r="Q220" s="6"/>
    </row>
    <row r="221" spans="1:17" ht="60" customHeight="1" x14ac:dyDescent="0.25">
      <c r="A221" s="60" t="s">
        <v>215</v>
      </c>
      <c r="B221" s="150" t="s">
        <v>103</v>
      </c>
      <c r="C221" s="198" t="s">
        <v>277</v>
      </c>
      <c r="D221" s="198"/>
      <c r="E221" s="150" t="s">
        <v>10</v>
      </c>
      <c r="F221" s="77"/>
      <c r="G221" s="77">
        <v>17.7</v>
      </c>
      <c r="H221" s="77">
        <v>22.23</v>
      </c>
      <c r="I221" s="77">
        <v>12.94</v>
      </c>
      <c r="J221" s="78">
        <v>18.399999999999999</v>
      </c>
      <c r="K221" s="78">
        <v>18.399999999999999</v>
      </c>
      <c r="L221" s="118">
        <v>18.399999999999999</v>
      </c>
      <c r="M221" s="118">
        <v>18.399999999999999</v>
      </c>
      <c r="N221" s="118">
        <v>18.399999999999999</v>
      </c>
      <c r="O221" s="6"/>
      <c r="P221" s="6"/>
      <c r="Q221" s="6"/>
    </row>
    <row r="222" spans="1:17" ht="65.25" customHeight="1" x14ac:dyDescent="0.25">
      <c r="A222" s="60" t="s">
        <v>216</v>
      </c>
      <c r="B222" s="150" t="s">
        <v>104</v>
      </c>
      <c r="C222" s="198"/>
      <c r="D222" s="140" t="s">
        <v>260</v>
      </c>
      <c r="E222" s="150" t="s">
        <v>11</v>
      </c>
      <c r="F222" s="77">
        <v>1264.74</v>
      </c>
      <c r="G222" s="77">
        <v>819.07</v>
      </c>
      <c r="H222" s="77">
        <v>2157.9699999999998</v>
      </c>
      <c r="I222" s="77">
        <v>2453.38</v>
      </c>
      <c r="J222" s="78">
        <v>2942.1</v>
      </c>
      <c r="K222" s="78">
        <v>2942.1</v>
      </c>
      <c r="L222" s="118">
        <v>3654.46</v>
      </c>
      <c r="M222" s="118">
        <v>3654.46</v>
      </c>
      <c r="N222" s="118">
        <v>3654.46</v>
      </c>
      <c r="O222" s="6"/>
      <c r="P222" s="6"/>
      <c r="Q222" s="6"/>
    </row>
    <row r="223" spans="1:17" ht="48.75" customHeight="1" x14ac:dyDescent="0.25">
      <c r="A223" s="60" t="s">
        <v>217</v>
      </c>
      <c r="B223" s="150" t="s">
        <v>105</v>
      </c>
      <c r="C223" s="198"/>
      <c r="D223" s="140" t="s">
        <v>272</v>
      </c>
      <c r="E223" s="150" t="s">
        <v>11</v>
      </c>
      <c r="F223" s="77"/>
      <c r="G223" s="77">
        <v>0</v>
      </c>
      <c r="H223" s="77"/>
      <c r="I223" s="77">
        <v>0</v>
      </c>
      <c r="J223" s="78">
        <v>100</v>
      </c>
      <c r="K223" s="78">
        <v>0</v>
      </c>
      <c r="L223" s="118">
        <v>0</v>
      </c>
      <c r="M223" s="77">
        <v>0</v>
      </c>
      <c r="N223" s="77"/>
      <c r="O223" s="6"/>
      <c r="P223" s="6"/>
      <c r="Q223" s="6"/>
    </row>
    <row r="224" spans="1:17" ht="30" customHeight="1" x14ac:dyDescent="0.25">
      <c r="A224" s="249" t="s">
        <v>218</v>
      </c>
      <c r="B224" s="230" t="s">
        <v>12</v>
      </c>
      <c r="C224" s="198"/>
      <c r="D224" s="198">
        <v>2020</v>
      </c>
      <c r="E224" s="150" t="s">
        <v>10</v>
      </c>
      <c r="F224" s="77">
        <v>5.44</v>
      </c>
      <c r="G224" s="77"/>
      <c r="H224" s="77"/>
      <c r="I224" s="77"/>
      <c r="J224" s="78"/>
      <c r="K224" s="78"/>
      <c r="L224" s="118"/>
      <c r="M224" s="77"/>
      <c r="N224" s="77"/>
      <c r="O224" s="6"/>
      <c r="P224" s="6"/>
      <c r="Q224" s="6"/>
    </row>
    <row r="225" spans="1:21" ht="24" customHeight="1" x14ac:dyDescent="0.25">
      <c r="A225" s="250"/>
      <c r="B225" s="231"/>
      <c r="C225" s="198"/>
      <c r="D225" s="198"/>
      <c r="E225" s="150" t="s">
        <v>11</v>
      </c>
      <c r="F225" s="77">
        <v>0.16</v>
      </c>
      <c r="G225" s="77"/>
      <c r="H225" s="77"/>
      <c r="I225" s="77"/>
      <c r="J225" s="78"/>
      <c r="K225" s="78"/>
      <c r="L225" s="118"/>
      <c r="M225" s="77"/>
      <c r="N225" s="77"/>
      <c r="O225" s="6"/>
      <c r="P225" s="6"/>
      <c r="Q225" s="6"/>
    </row>
    <row r="226" spans="1:21" x14ac:dyDescent="0.25">
      <c r="A226" s="60"/>
      <c r="B226" s="242" t="s">
        <v>97</v>
      </c>
      <c r="C226" s="243"/>
      <c r="D226" s="244"/>
      <c r="E226" s="140"/>
      <c r="F226" s="42">
        <f>F227+F228+F229+F230</f>
        <v>4954.2400000000007</v>
      </c>
      <c r="G226" s="42">
        <f t="shared" ref="G226:N226" si="32">G227+G228+G229+G230</f>
        <v>6136.29</v>
      </c>
      <c r="H226" s="42">
        <f t="shared" si="32"/>
        <v>9985.18</v>
      </c>
      <c r="I226" s="42">
        <f t="shared" si="32"/>
        <v>10073.61</v>
      </c>
      <c r="J226" s="43">
        <f t="shared" si="32"/>
        <v>11910.66</v>
      </c>
      <c r="K226" s="43">
        <f t="shared" si="32"/>
        <v>11783.1</v>
      </c>
      <c r="L226" s="110">
        <f t="shared" si="32"/>
        <v>14912.859999999999</v>
      </c>
      <c r="M226" s="42">
        <f t="shared" si="32"/>
        <v>14373.6</v>
      </c>
      <c r="N226" s="42">
        <f t="shared" si="32"/>
        <v>13511.48</v>
      </c>
      <c r="O226" s="6"/>
      <c r="P226" s="6"/>
      <c r="Q226" s="6"/>
    </row>
    <row r="227" spans="1:21" x14ac:dyDescent="0.25">
      <c r="A227" s="60"/>
      <c r="B227" s="242" t="s">
        <v>24</v>
      </c>
      <c r="C227" s="243"/>
      <c r="D227" s="244"/>
      <c r="E227" s="140"/>
      <c r="F227" s="42">
        <v>0</v>
      </c>
      <c r="G227" s="42">
        <v>0</v>
      </c>
      <c r="H227" s="42">
        <v>0</v>
      </c>
      <c r="I227" s="42">
        <v>0</v>
      </c>
      <c r="J227" s="43">
        <v>0</v>
      </c>
      <c r="K227" s="43">
        <v>0</v>
      </c>
      <c r="L227" s="110">
        <v>0</v>
      </c>
      <c r="M227" s="42">
        <v>0</v>
      </c>
      <c r="N227" s="42">
        <v>0</v>
      </c>
      <c r="O227" s="6"/>
      <c r="P227" s="6"/>
      <c r="Q227" s="6"/>
    </row>
    <row r="228" spans="1:21" x14ac:dyDescent="0.25">
      <c r="A228" s="60"/>
      <c r="B228" s="242" t="s">
        <v>25</v>
      </c>
      <c r="C228" s="243"/>
      <c r="D228" s="244"/>
      <c r="E228" s="150"/>
      <c r="F228" s="42">
        <f>F224+F220+F219+F216+F207+F221+F209</f>
        <v>964.93</v>
      </c>
      <c r="G228" s="42">
        <f>G224+G220+G219+G216+G207+G221+G209</f>
        <v>2045.66</v>
      </c>
      <c r="H228" s="42">
        <f>H224+H220+H219+H216+H207+H221+H209</f>
        <v>4360.4399999999996</v>
      </c>
      <c r="I228" s="42">
        <f t="shared" ref="I228:N228" si="33">I224+I220+I219+I216+I207+I221+I209+I212</f>
        <v>4071.26</v>
      </c>
      <c r="J228" s="42">
        <f t="shared" si="33"/>
        <v>5235.93</v>
      </c>
      <c r="K228" s="42">
        <f t="shared" si="33"/>
        <v>5231.0300000000007</v>
      </c>
      <c r="L228" s="110">
        <f t="shared" si="33"/>
        <v>2859.9</v>
      </c>
      <c r="M228" s="42">
        <f t="shared" si="33"/>
        <v>2859.9</v>
      </c>
      <c r="N228" s="42">
        <f t="shared" si="33"/>
        <v>2859.9</v>
      </c>
      <c r="O228" s="6"/>
      <c r="P228" s="6"/>
      <c r="Q228" s="6"/>
    </row>
    <row r="229" spans="1:21" x14ac:dyDescent="0.25">
      <c r="A229" s="60"/>
      <c r="B229" s="242" t="s">
        <v>92</v>
      </c>
      <c r="C229" s="243"/>
      <c r="D229" s="244"/>
      <c r="E229" s="150"/>
      <c r="F229" s="42">
        <f t="shared" ref="F229:N229" si="34">F225+F223+F222+F218+F217+F215+F214+F211+F210+F208</f>
        <v>3989.3100000000004</v>
      </c>
      <c r="G229" s="42">
        <f t="shared" si="34"/>
        <v>4090.63</v>
      </c>
      <c r="H229" s="42">
        <f t="shared" si="34"/>
        <v>5624.74</v>
      </c>
      <c r="I229" s="42">
        <f t="shared" si="34"/>
        <v>6002.35</v>
      </c>
      <c r="J229" s="42">
        <f t="shared" si="34"/>
        <v>6674.73</v>
      </c>
      <c r="K229" s="42">
        <f t="shared" si="34"/>
        <v>6552.07</v>
      </c>
      <c r="L229" s="110">
        <f t="shared" si="34"/>
        <v>12052.96</v>
      </c>
      <c r="M229" s="42">
        <f t="shared" si="34"/>
        <v>11513.7</v>
      </c>
      <c r="N229" s="42">
        <f t="shared" si="34"/>
        <v>10651.58</v>
      </c>
      <c r="O229" s="6"/>
      <c r="P229" s="6"/>
      <c r="Q229" s="6"/>
    </row>
    <row r="230" spans="1:21" x14ac:dyDescent="0.25">
      <c r="A230" s="60"/>
      <c r="B230" s="257" t="s">
        <v>161</v>
      </c>
      <c r="C230" s="258"/>
      <c r="D230" s="259"/>
      <c r="E230" s="150"/>
      <c r="F230" s="42">
        <v>0</v>
      </c>
      <c r="G230" s="42">
        <v>0</v>
      </c>
      <c r="H230" s="42">
        <v>0</v>
      </c>
      <c r="I230" s="42">
        <v>0</v>
      </c>
      <c r="J230" s="43">
        <v>0</v>
      </c>
      <c r="K230" s="43">
        <v>0</v>
      </c>
      <c r="L230" s="110">
        <v>0</v>
      </c>
      <c r="M230" s="42">
        <v>0</v>
      </c>
      <c r="N230" s="42">
        <v>0</v>
      </c>
      <c r="O230" s="6"/>
      <c r="P230" s="6"/>
      <c r="Q230" s="6"/>
    </row>
    <row r="231" spans="1:21" x14ac:dyDescent="0.25">
      <c r="A231" s="82"/>
      <c r="B231" s="82"/>
      <c r="C231" s="82"/>
      <c r="D231" s="82"/>
      <c r="E231" s="82"/>
      <c r="F231" s="82"/>
      <c r="G231" s="82"/>
      <c r="H231" s="82"/>
      <c r="I231" s="82"/>
      <c r="J231" s="83">
        <f>J228+J229</f>
        <v>11910.66</v>
      </c>
      <c r="K231" s="83"/>
      <c r="L231" s="120"/>
      <c r="M231" s="82"/>
      <c r="N231" s="82"/>
      <c r="O231" s="8"/>
      <c r="P231" s="8"/>
      <c r="Q231" s="8"/>
      <c r="R231" s="8"/>
      <c r="S231" s="2"/>
      <c r="T231" s="2"/>
      <c r="U231" s="2"/>
    </row>
    <row r="232" spans="1:21" x14ac:dyDescent="0.25">
      <c r="A232" s="84"/>
      <c r="B232" s="17"/>
      <c r="C232" s="17"/>
      <c r="D232" s="17"/>
      <c r="E232" s="17"/>
      <c r="F232" s="17"/>
      <c r="G232" s="17"/>
      <c r="H232" s="17"/>
      <c r="I232" s="17"/>
      <c r="J232" s="18"/>
      <c r="K232" s="18"/>
      <c r="L232" s="104"/>
      <c r="M232" s="17"/>
      <c r="N232" s="17"/>
    </row>
    <row r="233" spans="1:21" ht="23.25" customHeight="1" x14ac:dyDescent="0.25">
      <c r="A233" s="150"/>
      <c r="B233" s="260" t="s">
        <v>309</v>
      </c>
      <c r="C233" s="260"/>
      <c r="D233" s="260"/>
      <c r="E233" s="260"/>
      <c r="F233" s="260"/>
      <c r="G233" s="260"/>
      <c r="H233" s="260"/>
      <c r="I233" s="260"/>
      <c r="J233" s="260"/>
      <c r="K233" s="260"/>
      <c r="L233" s="260"/>
      <c r="M233" s="260"/>
      <c r="N233" s="260"/>
      <c r="O233" s="11"/>
      <c r="P233" s="11"/>
      <c r="Q233" s="11"/>
      <c r="R233" s="6"/>
    </row>
    <row r="234" spans="1:21" ht="23.25" customHeight="1" x14ac:dyDescent="0.25">
      <c r="A234" s="90"/>
      <c r="B234" s="154" t="s">
        <v>297</v>
      </c>
      <c r="C234" s="248" t="s">
        <v>307</v>
      </c>
      <c r="D234" s="248"/>
      <c r="E234" s="248"/>
      <c r="F234" s="248"/>
      <c r="G234" s="248"/>
      <c r="H234" s="248"/>
      <c r="I234" s="248"/>
      <c r="J234" s="248"/>
      <c r="K234" s="248"/>
      <c r="L234" s="248"/>
      <c r="M234" s="248"/>
      <c r="N234" s="248"/>
      <c r="O234" s="11"/>
      <c r="P234" s="11"/>
      <c r="Q234" s="11"/>
      <c r="R234" s="6"/>
    </row>
    <row r="235" spans="1:21" ht="23.25" customHeight="1" x14ac:dyDescent="0.25">
      <c r="A235" s="90"/>
      <c r="B235" s="154" t="s">
        <v>299</v>
      </c>
      <c r="C235" s="248" t="s">
        <v>308</v>
      </c>
      <c r="D235" s="248"/>
      <c r="E235" s="248"/>
      <c r="F235" s="248"/>
      <c r="G235" s="248"/>
      <c r="H235" s="248"/>
      <c r="I235" s="248"/>
      <c r="J235" s="248"/>
      <c r="K235" s="248"/>
      <c r="L235" s="248"/>
      <c r="M235" s="248"/>
      <c r="N235" s="248"/>
      <c r="O235" s="11"/>
      <c r="P235" s="11"/>
      <c r="Q235" s="11"/>
      <c r="R235" s="6"/>
    </row>
    <row r="236" spans="1:21" ht="63" customHeight="1" x14ac:dyDescent="0.25">
      <c r="A236" s="203" t="s">
        <v>106</v>
      </c>
      <c r="B236" s="198" t="s">
        <v>0</v>
      </c>
      <c r="C236" s="198" t="s">
        <v>1</v>
      </c>
      <c r="D236" s="198" t="s">
        <v>2</v>
      </c>
      <c r="E236" s="198" t="s">
        <v>3</v>
      </c>
      <c r="F236" s="198" t="s">
        <v>288</v>
      </c>
      <c r="G236" s="198"/>
      <c r="H236" s="198"/>
      <c r="I236" s="198"/>
      <c r="J236" s="198"/>
      <c r="K236" s="198"/>
      <c r="L236" s="198"/>
      <c r="M236" s="198"/>
      <c r="N236" s="198"/>
      <c r="O236" s="4"/>
      <c r="P236" s="4"/>
      <c r="Q236" s="4"/>
      <c r="R236" s="6"/>
    </row>
    <row r="237" spans="1:21" x14ac:dyDescent="0.25">
      <c r="A237" s="205"/>
      <c r="B237" s="198"/>
      <c r="C237" s="198"/>
      <c r="D237" s="198"/>
      <c r="E237" s="198"/>
      <c r="F237" s="140">
        <v>2020</v>
      </c>
      <c r="G237" s="140">
        <v>2021</v>
      </c>
      <c r="H237" s="140">
        <v>2022</v>
      </c>
      <c r="I237" s="140">
        <v>2023</v>
      </c>
      <c r="J237" s="238">
        <v>2024</v>
      </c>
      <c r="K237" s="238"/>
      <c r="L237" s="116">
        <v>2025</v>
      </c>
      <c r="M237" s="140">
        <v>2026</v>
      </c>
      <c r="N237" s="140">
        <v>2027</v>
      </c>
      <c r="O237" s="6"/>
      <c r="P237" s="6"/>
      <c r="Q237" s="6"/>
      <c r="R237" s="6"/>
    </row>
    <row r="238" spans="1:21" ht="45" customHeight="1" x14ac:dyDescent="0.25">
      <c r="A238" s="215">
        <v>5</v>
      </c>
      <c r="B238" s="204" t="s">
        <v>107</v>
      </c>
      <c r="C238" s="204" t="s">
        <v>324</v>
      </c>
      <c r="D238" s="204" t="s">
        <v>260</v>
      </c>
      <c r="E238" s="133"/>
      <c r="F238" s="136" t="s">
        <v>162</v>
      </c>
      <c r="G238" s="136" t="s">
        <v>162</v>
      </c>
      <c r="H238" s="136" t="s">
        <v>162</v>
      </c>
      <c r="I238" s="136" t="s">
        <v>162</v>
      </c>
      <c r="J238" s="131" t="s">
        <v>160</v>
      </c>
      <c r="K238" s="136" t="s">
        <v>6</v>
      </c>
      <c r="L238" s="132" t="s">
        <v>160</v>
      </c>
      <c r="M238" s="136" t="s">
        <v>160</v>
      </c>
      <c r="N238" s="136" t="s">
        <v>160</v>
      </c>
    </row>
    <row r="239" spans="1:21" ht="45" customHeight="1" x14ac:dyDescent="0.25">
      <c r="A239" s="217"/>
      <c r="B239" s="204"/>
      <c r="C239" s="204"/>
      <c r="D239" s="204"/>
      <c r="E239" s="150" t="s">
        <v>159</v>
      </c>
      <c r="F239" s="42">
        <f>F240+F241+F242</f>
        <v>38615.590000000004</v>
      </c>
      <c r="G239" s="42">
        <f t="shared" ref="G239:N239" si="35">G240+G241+G242</f>
        <v>43941.380000000005</v>
      </c>
      <c r="H239" s="42">
        <f t="shared" si="35"/>
        <v>49121.84</v>
      </c>
      <c r="I239" s="42">
        <f t="shared" si="35"/>
        <v>56304.799999999996</v>
      </c>
      <c r="J239" s="43">
        <f t="shared" si="35"/>
        <v>70840.899999999994</v>
      </c>
      <c r="K239" s="43">
        <f t="shared" si="35"/>
        <v>59669.829999999994</v>
      </c>
      <c r="L239" s="110">
        <f t="shared" si="35"/>
        <v>81164.869999999981</v>
      </c>
      <c r="M239" s="42">
        <f t="shared" si="35"/>
        <v>80427.92</v>
      </c>
      <c r="N239" s="42">
        <f t="shared" si="35"/>
        <v>81167.929999999993</v>
      </c>
    </row>
    <row r="240" spans="1:21" ht="45" customHeight="1" x14ac:dyDescent="0.25">
      <c r="A240" s="217"/>
      <c r="B240" s="204"/>
      <c r="C240" s="204"/>
      <c r="D240" s="204"/>
      <c r="E240" s="150" t="s">
        <v>29</v>
      </c>
      <c r="F240" s="42">
        <f>F296</f>
        <v>0</v>
      </c>
      <c r="G240" s="42">
        <f t="shared" ref="G240:N242" si="36">G296</f>
        <v>21.6</v>
      </c>
      <c r="H240" s="42">
        <f t="shared" si="36"/>
        <v>0</v>
      </c>
      <c r="I240" s="42">
        <f t="shared" si="36"/>
        <v>24.44</v>
      </c>
      <c r="J240" s="43">
        <f t="shared" si="36"/>
        <v>0</v>
      </c>
      <c r="K240" s="43">
        <f t="shared" si="36"/>
        <v>0</v>
      </c>
      <c r="L240" s="110">
        <f t="shared" si="36"/>
        <v>0</v>
      </c>
      <c r="M240" s="42">
        <f t="shared" si="36"/>
        <v>0</v>
      </c>
      <c r="N240" s="42">
        <f t="shared" si="36"/>
        <v>0</v>
      </c>
    </row>
    <row r="241" spans="1:14" ht="45" customHeight="1" x14ac:dyDescent="0.25">
      <c r="A241" s="217"/>
      <c r="B241" s="204"/>
      <c r="C241" s="204"/>
      <c r="D241" s="204"/>
      <c r="E241" s="150" t="s">
        <v>10</v>
      </c>
      <c r="F241" s="42">
        <f>F297</f>
        <v>7002.3000000000011</v>
      </c>
      <c r="G241" s="42">
        <f t="shared" si="36"/>
        <v>9207.7000000000007</v>
      </c>
      <c r="H241" s="42">
        <f t="shared" si="36"/>
        <v>9713.6899999999987</v>
      </c>
      <c r="I241" s="42">
        <f t="shared" si="36"/>
        <v>13635.810000000001</v>
      </c>
      <c r="J241" s="43">
        <f t="shared" si="36"/>
        <v>20343.63</v>
      </c>
      <c r="K241" s="43">
        <f t="shared" si="36"/>
        <v>20341.43</v>
      </c>
      <c r="L241" s="110">
        <f t="shared" si="36"/>
        <v>332.2</v>
      </c>
      <c r="M241" s="42">
        <f t="shared" si="36"/>
        <v>332.2</v>
      </c>
      <c r="N241" s="42">
        <f t="shared" si="36"/>
        <v>332.2</v>
      </c>
    </row>
    <row r="242" spans="1:14" ht="24.75" customHeight="1" x14ac:dyDescent="0.25">
      <c r="A242" s="217"/>
      <c r="B242" s="205"/>
      <c r="C242" s="204"/>
      <c r="D242" s="204"/>
      <c r="E242" s="150" t="s">
        <v>11</v>
      </c>
      <c r="F242" s="42">
        <f>F298</f>
        <v>31613.29</v>
      </c>
      <c r="G242" s="42">
        <f t="shared" si="36"/>
        <v>34712.080000000002</v>
      </c>
      <c r="H242" s="42">
        <f t="shared" si="36"/>
        <v>39408.15</v>
      </c>
      <c r="I242" s="42">
        <f t="shared" si="36"/>
        <v>42644.549999999996</v>
      </c>
      <c r="J242" s="43">
        <f t="shared" si="36"/>
        <v>50497.27</v>
      </c>
      <c r="K242" s="43">
        <f t="shared" si="36"/>
        <v>39328.399999999994</v>
      </c>
      <c r="L242" s="110">
        <f t="shared" si="36"/>
        <v>80832.669999999984</v>
      </c>
      <c r="M242" s="42">
        <f t="shared" si="36"/>
        <v>80095.72</v>
      </c>
      <c r="N242" s="42">
        <f t="shared" si="36"/>
        <v>80835.73</v>
      </c>
    </row>
    <row r="243" spans="1:14" ht="38.25" customHeight="1" x14ac:dyDescent="0.25">
      <c r="A243" s="216"/>
      <c r="B243" s="140" t="s">
        <v>108</v>
      </c>
      <c r="C243" s="204"/>
      <c r="D243" s="204"/>
      <c r="E243" s="86"/>
      <c r="F243" s="77">
        <f>F244+F246+F247+F249+F251+F254+F255+F256+F257+F259+F260+F291+F292+F293</f>
        <v>38147.69</v>
      </c>
      <c r="G243" s="77">
        <f>G244+G246+G247+G249+G251+G254+G255+G256+G257+G259+G260+G291+G292+G293</f>
        <v>43308.280000000006</v>
      </c>
      <c r="H243" s="77">
        <f>H244+H246+H247+H249+H251+H254+H255+H256+H257+H259+H260+H291+H292+H293</f>
        <v>48256.80999999999</v>
      </c>
      <c r="I243" s="77">
        <f t="shared" ref="I243:N243" si="37">I244+I246+I247+I249+I251+I254+I255+I256+I257+I259+I260+I291+I292+I293+I245+I248+I250+I252+I253+I258</f>
        <v>55337.5</v>
      </c>
      <c r="J243" s="77">
        <f t="shared" si="37"/>
        <v>67587.3</v>
      </c>
      <c r="K243" s="77">
        <f t="shared" si="37"/>
        <v>58002.429999999993</v>
      </c>
      <c r="L243" s="118">
        <f t="shared" si="37"/>
        <v>77916.789999999994</v>
      </c>
      <c r="M243" s="77">
        <f t="shared" si="37"/>
        <v>77172.850000000006</v>
      </c>
      <c r="N243" s="77">
        <f t="shared" si="37"/>
        <v>77906.049999999988</v>
      </c>
    </row>
    <row r="244" spans="1:14" ht="58.5" customHeight="1" x14ac:dyDescent="0.25">
      <c r="A244" s="215" t="s">
        <v>219</v>
      </c>
      <c r="B244" s="203" t="s">
        <v>109</v>
      </c>
      <c r="C244" s="198"/>
      <c r="D244" s="203" t="s">
        <v>260</v>
      </c>
      <c r="E244" s="142" t="s">
        <v>11</v>
      </c>
      <c r="F244" s="77">
        <v>2525.35</v>
      </c>
      <c r="G244" s="77">
        <v>3041.03</v>
      </c>
      <c r="H244" s="77">
        <v>3117.68</v>
      </c>
      <c r="I244" s="77">
        <v>2802.21</v>
      </c>
      <c r="J244" s="78">
        <v>3004.7</v>
      </c>
      <c r="K244" s="78">
        <v>2240.36</v>
      </c>
      <c r="L244" s="118">
        <v>4786.8999999999996</v>
      </c>
      <c r="M244" s="118">
        <v>4713.3999999999996</v>
      </c>
      <c r="N244" s="118">
        <v>4786.8999999999996</v>
      </c>
    </row>
    <row r="245" spans="1:14" ht="58.5" customHeight="1" x14ac:dyDescent="0.25">
      <c r="A245" s="216"/>
      <c r="B245" s="205"/>
      <c r="C245" s="198"/>
      <c r="D245" s="205"/>
      <c r="E245" s="142" t="s">
        <v>10</v>
      </c>
      <c r="F245" s="77">
        <v>0</v>
      </c>
      <c r="G245" s="77">
        <v>0</v>
      </c>
      <c r="H245" s="77">
        <v>0</v>
      </c>
      <c r="I245" s="77">
        <v>766.57</v>
      </c>
      <c r="J245" s="78">
        <v>937.1</v>
      </c>
      <c r="K245" s="78">
        <v>937.1</v>
      </c>
      <c r="L245" s="118"/>
      <c r="M245" s="77"/>
      <c r="N245" s="77"/>
    </row>
    <row r="246" spans="1:14" ht="38.25" x14ac:dyDescent="0.25">
      <c r="A246" s="60" t="s">
        <v>220</v>
      </c>
      <c r="B246" s="140" t="s">
        <v>110</v>
      </c>
      <c r="C246" s="198"/>
      <c r="D246" s="140">
        <v>2021</v>
      </c>
      <c r="E246" s="142" t="s">
        <v>29</v>
      </c>
      <c r="F246" s="77"/>
      <c r="G246" s="77">
        <v>21.6</v>
      </c>
      <c r="H246" s="77"/>
      <c r="I246" s="77">
        <v>24.44</v>
      </c>
      <c r="J246" s="78"/>
      <c r="K246" s="78"/>
      <c r="L246" s="118"/>
      <c r="M246" s="77"/>
      <c r="N246" s="77"/>
    </row>
    <row r="247" spans="1:14" ht="53.25" customHeight="1" x14ac:dyDescent="0.25">
      <c r="A247" s="215" t="s">
        <v>221</v>
      </c>
      <c r="B247" s="203" t="s">
        <v>111</v>
      </c>
      <c r="C247" s="198"/>
      <c r="D247" s="198" t="s">
        <v>260</v>
      </c>
      <c r="E247" s="142" t="s">
        <v>11</v>
      </c>
      <c r="F247" s="77">
        <v>6431.75</v>
      </c>
      <c r="G247" s="77">
        <v>10822.73</v>
      </c>
      <c r="H247" s="77">
        <v>14424.53</v>
      </c>
      <c r="I247" s="77">
        <v>15311.41</v>
      </c>
      <c r="J247" s="78">
        <v>17934.53</v>
      </c>
      <c r="K247" s="78">
        <v>13770.73</v>
      </c>
      <c r="L247" s="118">
        <v>21554.6</v>
      </c>
      <c r="M247" s="77">
        <v>21312.13</v>
      </c>
      <c r="N247" s="77">
        <v>21550.13</v>
      </c>
    </row>
    <row r="248" spans="1:14" ht="53.25" customHeight="1" x14ac:dyDescent="0.25">
      <c r="A248" s="216"/>
      <c r="B248" s="205"/>
      <c r="C248" s="198"/>
      <c r="D248" s="198"/>
      <c r="E248" s="142" t="s">
        <v>10</v>
      </c>
      <c r="F248" s="77">
        <v>0</v>
      </c>
      <c r="G248" s="77">
        <v>0</v>
      </c>
      <c r="H248" s="77">
        <v>0</v>
      </c>
      <c r="I248" s="77">
        <v>1673.18</v>
      </c>
      <c r="J248" s="78">
        <v>1590.32</v>
      </c>
      <c r="K248" s="78">
        <v>1590.32</v>
      </c>
      <c r="L248" s="118"/>
      <c r="M248" s="77"/>
      <c r="N248" s="77"/>
    </row>
    <row r="249" spans="1:14" ht="58.5" customHeight="1" x14ac:dyDescent="0.25">
      <c r="A249" s="215" t="s">
        <v>222</v>
      </c>
      <c r="B249" s="203" t="s">
        <v>112</v>
      </c>
      <c r="C249" s="198"/>
      <c r="D249" s="198"/>
      <c r="E249" s="142" t="s">
        <v>11</v>
      </c>
      <c r="F249" s="77">
        <v>6106.42</v>
      </c>
      <c r="G249" s="77">
        <v>6592.7</v>
      </c>
      <c r="H249" s="77">
        <v>5652.68</v>
      </c>
      <c r="I249" s="77">
        <v>6373.16</v>
      </c>
      <c r="J249" s="78">
        <v>7020.13</v>
      </c>
      <c r="K249" s="78">
        <v>5323.49</v>
      </c>
      <c r="L249" s="118">
        <v>10158.59</v>
      </c>
      <c r="M249" s="77">
        <v>10030.049999999999</v>
      </c>
      <c r="N249" s="77">
        <v>10153.74</v>
      </c>
    </row>
    <row r="250" spans="1:14" ht="58.5" customHeight="1" x14ac:dyDescent="0.25">
      <c r="A250" s="216"/>
      <c r="B250" s="205"/>
      <c r="C250" s="198"/>
      <c r="D250" s="198"/>
      <c r="E250" s="142" t="s">
        <v>10</v>
      </c>
      <c r="F250" s="77">
        <v>0</v>
      </c>
      <c r="G250" s="77">
        <v>0</v>
      </c>
      <c r="H250" s="77">
        <v>0</v>
      </c>
      <c r="I250" s="77">
        <v>431.5</v>
      </c>
      <c r="J250" s="78">
        <v>615.74</v>
      </c>
      <c r="K250" s="78">
        <v>615.74</v>
      </c>
      <c r="L250" s="118"/>
      <c r="M250" s="77"/>
      <c r="N250" s="77"/>
    </row>
    <row r="251" spans="1:14" ht="48.75" customHeight="1" x14ac:dyDescent="0.25">
      <c r="A251" s="215" t="s">
        <v>223</v>
      </c>
      <c r="B251" s="203" t="s">
        <v>113</v>
      </c>
      <c r="C251" s="198"/>
      <c r="D251" s="198"/>
      <c r="E251" s="142" t="s">
        <v>11</v>
      </c>
      <c r="F251" s="77">
        <v>6259.3</v>
      </c>
      <c r="G251" s="77">
        <v>5493.62</v>
      </c>
      <c r="H251" s="77">
        <v>7517.78</v>
      </c>
      <c r="I251" s="77">
        <v>6220.64</v>
      </c>
      <c r="J251" s="78">
        <v>5700.22</v>
      </c>
      <c r="K251" s="78">
        <v>5057.26</v>
      </c>
      <c r="L251" s="118">
        <v>14289.42</v>
      </c>
      <c r="M251" s="77">
        <v>14179.25</v>
      </c>
      <c r="N251" s="77">
        <v>14288.85</v>
      </c>
    </row>
    <row r="252" spans="1:14" ht="48.75" customHeight="1" x14ac:dyDescent="0.25">
      <c r="A252" s="216"/>
      <c r="B252" s="205"/>
      <c r="C252" s="198"/>
      <c r="D252" s="198"/>
      <c r="E252" s="142" t="s">
        <v>10</v>
      </c>
      <c r="F252" s="77">
        <v>0</v>
      </c>
      <c r="G252" s="77">
        <v>0</v>
      </c>
      <c r="H252" s="77">
        <v>0</v>
      </c>
      <c r="I252" s="77">
        <v>2962.86</v>
      </c>
      <c r="J252" s="78">
        <v>6633.66</v>
      </c>
      <c r="K252" s="78">
        <v>6633.66</v>
      </c>
      <c r="L252" s="118"/>
      <c r="M252" s="77"/>
      <c r="N252" s="77"/>
    </row>
    <row r="253" spans="1:14" ht="48.75" customHeight="1" x14ac:dyDescent="0.25">
      <c r="A253" s="215" t="s">
        <v>224</v>
      </c>
      <c r="B253" s="203" t="s">
        <v>114</v>
      </c>
      <c r="C253" s="198"/>
      <c r="D253" s="198"/>
      <c r="E253" s="142" t="s">
        <v>10</v>
      </c>
      <c r="F253" s="77">
        <v>0</v>
      </c>
      <c r="G253" s="77">
        <v>0</v>
      </c>
      <c r="H253" s="77">
        <v>0</v>
      </c>
      <c r="I253" s="77">
        <v>7452.47</v>
      </c>
      <c r="J253" s="78"/>
      <c r="K253" s="78"/>
      <c r="L253" s="118"/>
      <c r="M253" s="77"/>
      <c r="N253" s="77"/>
    </row>
    <row r="254" spans="1:14" ht="50.25" customHeight="1" x14ac:dyDescent="0.25">
      <c r="A254" s="216"/>
      <c r="B254" s="204"/>
      <c r="C254" s="198"/>
      <c r="D254" s="198"/>
      <c r="E254" s="142" t="s">
        <v>11</v>
      </c>
      <c r="F254" s="77">
        <v>9838.7099999999991</v>
      </c>
      <c r="G254" s="77">
        <v>7954.82</v>
      </c>
      <c r="H254" s="77">
        <v>4531.7</v>
      </c>
      <c r="I254" s="77">
        <v>6923.4</v>
      </c>
      <c r="J254" s="78">
        <v>8997.64</v>
      </c>
      <c r="K254" s="78">
        <v>7826.58</v>
      </c>
      <c r="L254" s="118">
        <v>21205.67</v>
      </c>
      <c r="M254" s="77">
        <v>21056.47</v>
      </c>
      <c r="N254" s="77">
        <v>21204.87</v>
      </c>
    </row>
    <row r="255" spans="1:14" ht="30" customHeight="1" x14ac:dyDescent="0.25">
      <c r="A255" s="215" t="s">
        <v>225</v>
      </c>
      <c r="B255" s="205"/>
      <c r="C255" s="198"/>
      <c r="D255" s="198"/>
      <c r="E255" s="142" t="s">
        <v>10</v>
      </c>
      <c r="F255" s="77">
        <v>4873.8100000000004</v>
      </c>
      <c r="G255" s="77">
        <v>8139.3</v>
      </c>
      <c r="H255" s="77">
        <v>9372.0499999999993</v>
      </c>
      <c r="I255" s="77">
        <v>0</v>
      </c>
      <c r="J255" s="78">
        <v>9787.16</v>
      </c>
      <c r="K255" s="78">
        <v>9787.16</v>
      </c>
      <c r="L255" s="118">
        <v>0</v>
      </c>
      <c r="M255" s="77">
        <v>0</v>
      </c>
      <c r="N255" s="77"/>
    </row>
    <row r="256" spans="1:14" ht="25.5" customHeight="1" x14ac:dyDescent="0.25">
      <c r="A256" s="216"/>
      <c r="B256" s="85" t="s">
        <v>34</v>
      </c>
      <c r="C256" s="198"/>
      <c r="D256" s="140" t="s">
        <v>264</v>
      </c>
      <c r="E256" s="142" t="s">
        <v>11</v>
      </c>
      <c r="F256" s="77">
        <v>0</v>
      </c>
      <c r="G256" s="77">
        <v>251.68</v>
      </c>
      <c r="H256" s="77">
        <v>289.83999999999997</v>
      </c>
      <c r="I256" s="77">
        <v>0</v>
      </c>
      <c r="J256" s="78">
        <v>0</v>
      </c>
      <c r="K256" s="78"/>
      <c r="L256" s="118">
        <v>0</v>
      </c>
      <c r="M256" s="77">
        <v>0</v>
      </c>
      <c r="N256" s="77"/>
    </row>
    <row r="257" spans="1:14" ht="48" customHeight="1" x14ac:dyDescent="0.25">
      <c r="A257" s="215" t="s">
        <v>226</v>
      </c>
      <c r="B257" s="203" t="s">
        <v>115</v>
      </c>
      <c r="C257" s="198"/>
      <c r="D257" s="203" t="s">
        <v>261</v>
      </c>
      <c r="E257" s="142" t="s">
        <v>11</v>
      </c>
      <c r="F257" s="77">
        <v>0</v>
      </c>
      <c r="G257" s="77">
        <v>0</v>
      </c>
      <c r="H257" s="77">
        <v>3277.85</v>
      </c>
      <c r="I257" s="77">
        <v>4158.63</v>
      </c>
      <c r="J257" s="78">
        <v>4920.8500000000004</v>
      </c>
      <c r="K257" s="78">
        <v>3774.78</v>
      </c>
      <c r="L257" s="118">
        <v>5921.61</v>
      </c>
      <c r="M257" s="77">
        <v>5881.55</v>
      </c>
      <c r="N257" s="77">
        <v>5921.56</v>
      </c>
    </row>
    <row r="258" spans="1:14" ht="48" customHeight="1" x14ac:dyDescent="0.25">
      <c r="A258" s="216"/>
      <c r="B258" s="205"/>
      <c r="C258" s="198"/>
      <c r="D258" s="205"/>
      <c r="E258" s="142" t="s">
        <v>10</v>
      </c>
      <c r="F258" s="77">
        <v>0</v>
      </c>
      <c r="G258" s="77">
        <v>0</v>
      </c>
      <c r="H258" s="77">
        <v>0</v>
      </c>
      <c r="I258" s="77">
        <v>237.03</v>
      </c>
      <c r="J258" s="78">
        <v>445.25</v>
      </c>
      <c r="K258" s="78">
        <v>445.25</v>
      </c>
      <c r="L258" s="118"/>
      <c r="M258" s="77"/>
      <c r="N258" s="77"/>
    </row>
    <row r="259" spans="1:14" ht="36" customHeight="1" x14ac:dyDescent="0.25">
      <c r="A259" s="215" t="s">
        <v>228</v>
      </c>
      <c r="B259" s="203" t="s">
        <v>116</v>
      </c>
      <c r="C259" s="198"/>
      <c r="D259" s="198">
        <v>2019</v>
      </c>
      <c r="E259" s="142" t="s">
        <v>10</v>
      </c>
      <c r="F259" s="77">
        <v>0</v>
      </c>
      <c r="G259" s="77">
        <v>0</v>
      </c>
      <c r="H259" s="77">
        <v>0</v>
      </c>
      <c r="I259" s="77">
        <v>0</v>
      </c>
      <c r="J259" s="78">
        <v>0</v>
      </c>
      <c r="K259" s="78"/>
      <c r="L259" s="118">
        <v>0</v>
      </c>
      <c r="M259" s="77">
        <v>0</v>
      </c>
      <c r="N259" s="77"/>
    </row>
    <row r="260" spans="1:14" ht="23.25" customHeight="1" x14ac:dyDescent="0.25">
      <c r="A260" s="216"/>
      <c r="B260" s="205"/>
      <c r="C260" s="198"/>
      <c r="D260" s="198"/>
      <c r="E260" s="142" t="s">
        <v>11</v>
      </c>
      <c r="F260" s="77">
        <v>0</v>
      </c>
      <c r="G260" s="77">
        <v>0</v>
      </c>
      <c r="H260" s="77">
        <v>0</v>
      </c>
      <c r="I260" s="77">
        <v>0</v>
      </c>
      <c r="J260" s="78">
        <v>0</v>
      </c>
      <c r="K260" s="78"/>
      <c r="L260" s="118">
        <v>0</v>
      </c>
      <c r="M260" s="77">
        <v>0</v>
      </c>
      <c r="N260" s="77"/>
    </row>
    <row r="261" spans="1:14" ht="92.25" customHeight="1" x14ac:dyDescent="0.25">
      <c r="A261" s="60" t="s">
        <v>227</v>
      </c>
      <c r="B261" s="140" t="s">
        <v>117</v>
      </c>
      <c r="C261" s="198"/>
      <c r="D261" s="140" t="s">
        <v>260</v>
      </c>
      <c r="E261" s="142" t="s">
        <v>10</v>
      </c>
      <c r="F261" s="77">
        <v>62.11</v>
      </c>
      <c r="G261" s="77">
        <v>63</v>
      </c>
      <c r="H261" s="77">
        <v>64.41</v>
      </c>
      <c r="I261" s="77">
        <v>63.8</v>
      </c>
      <c r="J261" s="78">
        <v>68.099999999999994</v>
      </c>
      <c r="K261" s="78">
        <v>67.5</v>
      </c>
      <c r="L261" s="118">
        <v>67.5</v>
      </c>
      <c r="M261" s="77">
        <v>67.5</v>
      </c>
      <c r="N261" s="77">
        <v>67.5</v>
      </c>
    </row>
    <row r="262" spans="1:14" ht="61.5" customHeight="1" x14ac:dyDescent="0.25">
      <c r="A262" s="60" t="s">
        <v>229</v>
      </c>
      <c r="B262" s="140" t="s">
        <v>118</v>
      </c>
      <c r="C262" s="198"/>
      <c r="D262" s="140" t="s">
        <v>264</v>
      </c>
      <c r="E262" s="142" t="s">
        <v>10</v>
      </c>
      <c r="F262" s="77"/>
      <c r="G262" s="77">
        <v>22.6</v>
      </c>
      <c r="H262" s="77">
        <v>24</v>
      </c>
      <c r="I262" s="77">
        <v>23.3</v>
      </c>
      <c r="J262" s="78">
        <v>23.3</v>
      </c>
      <c r="K262" s="78">
        <v>21.7</v>
      </c>
      <c r="L262" s="118">
        <v>21.7</v>
      </c>
      <c r="M262" s="77">
        <v>21.7</v>
      </c>
      <c r="N262" s="77">
        <v>21.7</v>
      </c>
    </row>
    <row r="263" spans="1:14" ht="45.75" customHeight="1" x14ac:dyDescent="0.25">
      <c r="A263" s="63" t="s">
        <v>230</v>
      </c>
      <c r="B263" s="87" t="s">
        <v>119</v>
      </c>
      <c r="C263" s="198" t="s">
        <v>324</v>
      </c>
      <c r="D263" s="198" t="s">
        <v>260</v>
      </c>
      <c r="E263" s="254" t="s">
        <v>11</v>
      </c>
      <c r="F263" s="80">
        <f>F264+F265+F266+F267+F268+F269+F270</f>
        <v>102.64</v>
      </c>
      <c r="G263" s="80">
        <f t="shared" ref="G263:N263" si="38">G264+G265+G266+G267+G268+G269+G270</f>
        <v>175.57999999999998</v>
      </c>
      <c r="H263" s="80">
        <f t="shared" si="38"/>
        <v>210.57999999999998</v>
      </c>
      <c r="I263" s="80">
        <f t="shared" si="38"/>
        <v>210.57999999999998</v>
      </c>
      <c r="J263" s="81">
        <f t="shared" si="38"/>
        <v>254.57999999999998</v>
      </c>
      <c r="K263" s="81">
        <f t="shared" si="38"/>
        <v>254.57999999999998</v>
      </c>
      <c r="L263" s="119">
        <f t="shared" si="38"/>
        <v>795.66</v>
      </c>
      <c r="M263" s="80">
        <f t="shared" si="38"/>
        <v>795.66</v>
      </c>
      <c r="N263" s="80">
        <f t="shared" si="38"/>
        <v>795.66</v>
      </c>
    </row>
    <row r="264" spans="1:14" ht="78" customHeight="1" x14ac:dyDescent="0.25">
      <c r="A264" s="60" t="s">
        <v>231</v>
      </c>
      <c r="B264" s="140" t="s">
        <v>120</v>
      </c>
      <c r="C264" s="198"/>
      <c r="D264" s="198"/>
      <c r="E264" s="255"/>
      <c r="F264" s="77">
        <v>102.64</v>
      </c>
      <c r="G264" s="77">
        <v>67.56</v>
      </c>
      <c r="H264" s="77">
        <v>139.46</v>
      </c>
      <c r="I264" s="77">
        <v>154.69999999999999</v>
      </c>
      <c r="J264" s="78">
        <v>165.8</v>
      </c>
      <c r="K264" s="78">
        <v>165.8</v>
      </c>
      <c r="L264" s="118">
        <v>286.66000000000003</v>
      </c>
      <c r="M264" s="118">
        <v>286.66000000000003</v>
      </c>
      <c r="N264" s="118">
        <v>286.66000000000003</v>
      </c>
    </row>
    <row r="265" spans="1:14" ht="57.75" customHeight="1" x14ac:dyDescent="0.25">
      <c r="A265" s="60" t="s">
        <v>232</v>
      </c>
      <c r="B265" s="140" t="s">
        <v>121</v>
      </c>
      <c r="C265" s="198"/>
      <c r="D265" s="140" t="s">
        <v>279</v>
      </c>
      <c r="E265" s="255"/>
      <c r="F265" s="77"/>
      <c r="G265" s="77"/>
      <c r="H265" s="77">
        <v>0.7</v>
      </c>
      <c r="I265" s="77"/>
      <c r="J265" s="78">
        <v>32.58</v>
      </c>
      <c r="K265" s="78">
        <v>32.58</v>
      </c>
      <c r="L265" s="118">
        <v>325.10000000000002</v>
      </c>
      <c r="M265" s="118">
        <v>325.10000000000002</v>
      </c>
      <c r="N265" s="118">
        <v>325.10000000000002</v>
      </c>
    </row>
    <row r="266" spans="1:14" ht="111" customHeight="1" x14ac:dyDescent="0.25">
      <c r="A266" s="60" t="s">
        <v>233</v>
      </c>
      <c r="B266" s="140" t="s">
        <v>122</v>
      </c>
      <c r="C266" s="198"/>
      <c r="D266" s="198">
        <v>2023</v>
      </c>
      <c r="E266" s="255"/>
      <c r="F266" s="77"/>
      <c r="G266" s="77"/>
      <c r="H266" s="77"/>
      <c r="I266" s="77"/>
      <c r="J266" s="78">
        <v>3</v>
      </c>
      <c r="K266" s="78">
        <v>3</v>
      </c>
      <c r="L266" s="118">
        <v>3</v>
      </c>
      <c r="M266" s="118">
        <v>3</v>
      </c>
      <c r="N266" s="118">
        <v>3</v>
      </c>
    </row>
    <row r="267" spans="1:14" ht="75.75" customHeight="1" x14ac:dyDescent="0.25">
      <c r="A267" s="60" t="s">
        <v>234</v>
      </c>
      <c r="B267" s="140" t="s">
        <v>123</v>
      </c>
      <c r="C267" s="198"/>
      <c r="D267" s="198"/>
      <c r="E267" s="255"/>
      <c r="F267" s="77"/>
      <c r="G267" s="77"/>
      <c r="H267" s="77"/>
      <c r="I267" s="77"/>
      <c r="J267" s="78">
        <v>3</v>
      </c>
      <c r="K267" s="78">
        <v>3</v>
      </c>
      <c r="L267" s="118">
        <v>4.5</v>
      </c>
      <c r="M267" s="118">
        <v>4.5</v>
      </c>
      <c r="N267" s="118">
        <v>4.5</v>
      </c>
    </row>
    <row r="268" spans="1:14" ht="51" x14ac:dyDescent="0.25">
      <c r="A268" s="60" t="s">
        <v>235</v>
      </c>
      <c r="B268" s="140" t="s">
        <v>124</v>
      </c>
      <c r="C268" s="198"/>
      <c r="D268" s="140">
        <v>2019</v>
      </c>
      <c r="E268" s="255"/>
      <c r="F268" s="77"/>
      <c r="G268" s="77"/>
      <c r="H268" s="77"/>
      <c r="I268" s="77"/>
      <c r="J268" s="78"/>
      <c r="K268" s="78"/>
      <c r="L268" s="118">
        <v>0</v>
      </c>
      <c r="M268" s="118">
        <v>0</v>
      </c>
      <c r="N268" s="118">
        <v>0</v>
      </c>
    </row>
    <row r="269" spans="1:14" ht="69.75" customHeight="1" x14ac:dyDescent="0.25">
      <c r="A269" s="60" t="s">
        <v>236</v>
      </c>
      <c r="B269" s="140" t="s">
        <v>125</v>
      </c>
      <c r="C269" s="198"/>
      <c r="D269" s="140" t="s">
        <v>264</v>
      </c>
      <c r="E269" s="255"/>
      <c r="F269" s="77"/>
      <c r="G269" s="77">
        <v>108.02</v>
      </c>
      <c r="H269" s="77">
        <v>70.42</v>
      </c>
      <c r="I269" s="77">
        <v>55.88</v>
      </c>
      <c r="J269" s="78">
        <v>50.2</v>
      </c>
      <c r="K269" s="78">
        <v>50.2</v>
      </c>
      <c r="L269" s="118">
        <v>176.4</v>
      </c>
      <c r="M269" s="118">
        <v>176.4</v>
      </c>
      <c r="N269" s="118">
        <v>176.4</v>
      </c>
    </row>
    <row r="270" spans="1:14" ht="71.25" customHeight="1" x14ac:dyDescent="0.25">
      <c r="A270" s="60" t="s">
        <v>237</v>
      </c>
      <c r="B270" s="140" t="s">
        <v>126</v>
      </c>
      <c r="C270" s="198"/>
      <c r="D270" s="140">
        <v>2023</v>
      </c>
      <c r="E270" s="256"/>
      <c r="F270" s="77"/>
      <c r="G270" s="77"/>
      <c r="H270" s="77"/>
      <c r="I270" s="77"/>
      <c r="J270" s="78"/>
      <c r="K270" s="78"/>
      <c r="L270" s="118">
        <v>0</v>
      </c>
      <c r="M270" s="78">
        <v>0</v>
      </c>
      <c r="N270" s="78"/>
    </row>
    <row r="271" spans="1:14" ht="71.25" customHeight="1" x14ac:dyDescent="0.25">
      <c r="A271" s="63" t="s">
        <v>238</v>
      </c>
      <c r="B271" s="87" t="s">
        <v>127</v>
      </c>
      <c r="C271" s="198" t="s">
        <v>283</v>
      </c>
      <c r="D271" s="140" t="s">
        <v>260</v>
      </c>
      <c r="E271" s="235" t="s">
        <v>11</v>
      </c>
      <c r="F271" s="80">
        <f>F272+F273+F274+F275+F276+F277+F278+F279+F280+F281+F282+F283</f>
        <v>137.99</v>
      </c>
      <c r="G271" s="80">
        <f t="shared" ref="G271:N271" si="39">G272+G273+G274+G275+G276+G277+G278+G279+G280+G281+G282+G283</f>
        <v>50</v>
      </c>
      <c r="H271" s="80">
        <f t="shared" si="39"/>
        <v>50</v>
      </c>
      <c r="I271" s="80">
        <f t="shared" si="39"/>
        <v>250</v>
      </c>
      <c r="J271" s="81">
        <f t="shared" si="39"/>
        <v>127</v>
      </c>
      <c r="K271" s="81">
        <f t="shared" si="39"/>
        <v>127</v>
      </c>
      <c r="L271" s="119">
        <f t="shared" si="39"/>
        <v>220</v>
      </c>
      <c r="M271" s="80">
        <f t="shared" si="39"/>
        <v>220</v>
      </c>
      <c r="N271" s="80">
        <f t="shared" si="39"/>
        <v>220</v>
      </c>
    </row>
    <row r="272" spans="1:14" x14ac:dyDescent="0.25">
      <c r="A272" s="60" t="s">
        <v>239</v>
      </c>
      <c r="B272" s="140" t="s">
        <v>128</v>
      </c>
      <c r="C272" s="198"/>
      <c r="D272" s="140" t="s">
        <v>260</v>
      </c>
      <c r="E272" s="236"/>
      <c r="F272" s="77">
        <v>17.989999999999998</v>
      </c>
      <c r="G272" s="77">
        <v>10</v>
      </c>
      <c r="H272" s="77">
        <v>15</v>
      </c>
      <c r="I272" s="77">
        <v>14.68</v>
      </c>
      <c r="J272" s="78">
        <v>20</v>
      </c>
      <c r="K272" s="78">
        <v>20</v>
      </c>
      <c r="L272" s="118">
        <v>30</v>
      </c>
      <c r="M272" s="118">
        <v>30</v>
      </c>
      <c r="N272" s="118">
        <v>30</v>
      </c>
    </row>
    <row r="273" spans="1:14" ht="38.25" x14ac:dyDescent="0.25">
      <c r="A273" s="60" t="s">
        <v>240</v>
      </c>
      <c r="B273" s="140" t="s">
        <v>129</v>
      </c>
      <c r="C273" s="198"/>
      <c r="D273" s="140">
        <v>2019</v>
      </c>
      <c r="E273" s="236"/>
      <c r="F273" s="77"/>
      <c r="G273" s="77"/>
      <c r="H273" s="77"/>
      <c r="I273" s="77"/>
      <c r="J273" s="78"/>
      <c r="K273" s="78"/>
      <c r="L273" s="118">
        <v>0</v>
      </c>
      <c r="M273" s="118">
        <v>0</v>
      </c>
      <c r="N273" s="118">
        <v>0</v>
      </c>
    </row>
    <row r="274" spans="1:14" ht="35.25" customHeight="1" x14ac:dyDescent="0.25">
      <c r="A274" s="60" t="s">
        <v>241</v>
      </c>
      <c r="B274" s="140" t="s">
        <v>130</v>
      </c>
      <c r="C274" s="198"/>
      <c r="D274" s="140" t="s">
        <v>280</v>
      </c>
      <c r="E274" s="236"/>
      <c r="F274" s="77"/>
      <c r="G274" s="77">
        <v>25</v>
      </c>
      <c r="H274" s="77"/>
      <c r="I274" s="77">
        <v>7.5</v>
      </c>
      <c r="J274" s="78"/>
      <c r="K274" s="78"/>
      <c r="L274" s="118">
        <v>30</v>
      </c>
      <c r="M274" s="118">
        <v>30</v>
      </c>
      <c r="N274" s="118">
        <v>30</v>
      </c>
    </row>
    <row r="275" spans="1:14" ht="39" customHeight="1" x14ac:dyDescent="0.25">
      <c r="A275" s="60" t="s">
        <v>242</v>
      </c>
      <c r="B275" s="140" t="s">
        <v>131</v>
      </c>
      <c r="C275" s="198"/>
      <c r="D275" s="140">
        <v>2022</v>
      </c>
      <c r="E275" s="236"/>
      <c r="F275" s="77"/>
      <c r="G275" s="77"/>
      <c r="H275" s="77">
        <v>5</v>
      </c>
      <c r="I275" s="77"/>
      <c r="J275" s="78">
        <v>20</v>
      </c>
      <c r="K275" s="78">
        <v>20</v>
      </c>
      <c r="L275" s="118">
        <v>20</v>
      </c>
      <c r="M275" s="118">
        <v>20</v>
      </c>
      <c r="N275" s="118">
        <v>20</v>
      </c>
    </row>
    <row r="276" spans="1:14" ht="24" customHeight="1" x14ac:dyDescent="0.25">
      <c r="A276" s="60" t="s">
        <v>243</v>
      </c>
      <c r="B276" s="140" t="s">
        <v>132</v>
      </c>
      <c r="C276" s="198"/>
      <c r="D276" s="140">
        <v>2023</v>
      </c>
      <c r="E276" s="236"/>
      <c r="F276" s="77"/>
      <c r="G276" s="77"/>
      <c r="H276" s="77"/>
      <c r="I276" s="77">
        <v>17</v>
      </c>
      <c r="J276" s="78">
        <v>15</v>
      </c>
      <c r="K276" s="78">
        <v>15</v>
      </c>
      <c r="L276" s="118">
        <v>30</v>
      </c>
      <c r="M276" s="118">
        <v>30</v>
      </c>
      <c r="N276" s="118">
        <v>30</v>
      </c>
    </row>
    <row r="277" spans="1:14" ht="38.25" x14ac:dyDescent="0.25">
      <c r="A277" s="60" t="s">
        <v>244</v>
      </c>
      <c r="B277" s="140" t="s">
        <v>312</v>
      </c>
      <c r="C277" s="198"/>
      <c r="D277" s="140">
        <v>2019</v>
      </c>
      <c r="E277" s="236"/>
      <c r="F277" s="77"/>
      <c r="G277" s="77"/>
      <c r="H277" s="77"/>
      <c r="I277" s="77">
        <v>20</v>
      </c>
      <c r="J277" s="78"/>
      <c r="K277" s="78"/>
      <c r="L277" s="118">
        <v>0</v>
      </c>
      <c r="M277" s="118">
        <v>0</v>
      </c>
      <c r="N277" s="118">
        <v>0</v>
      </c>
    </row>
    <row r="278" spans="1:14" ht="25.5" x14ac:dyDescent="0.25">
      <c r="A278" s="60" t="s">
        <v>245</v>
      </c>
      <c r="B278" s="140" t="s">
        <v>133</v>
      </c>
      <c r="C278" s="198"/>
      <c r="D278" s="140" t="s">
        <v>281</v>
      </c>
      <c r="E278" s="236"/>
      <c r="F278" s="77">
        <v>110</v>
      </c>
      <c r="G278" s="77"/>
      <c r="H278" s="77"/>
      <c r="I278" s="77"/>
      <c r="J278" s="78"/>
      <c r="K278" s="78"/>
      <c r="L278" s="118">
        <v>0</v>
      </c>
      <c r="M278" s="118">
        <v>0</v>
      </c>
      <c r="N278" s="118">
        <v>0</v>
      </c>
    </row>
    <row r="279" spans="1:14" ht="35.25" customHeight="1" x14ac:dyDescent="0.25">
      <c r="A279" s="60" t="s">
        <v>246</v>
      </c>
      <c r="B279" s="140" t="s">
        <v>134</v>
      </c>
      <c r="C279" s="198"/>
      <c r="D279" s="140" t="s">
        <v>260</v>
      </c>
      <c r="E279" s="236"/>
      <c r="F279" s="77">
        <v>10</v>
      </c>
      <c r="G279" s="77">
        <v>15</v>
      </c>
      <c r="H279" s="77">
        <v>19</v>
      </c>
      <c r="I279" s="77">
        <v>30</v>
      </c>
      <c r="J279" s="78">
        <v>30</v>
      </c>
      <c r="K279" s="78">
        <v>30</v>
      </c>
      <c r="L279" s="118">
        <v>30</v>
      </c>
      <c r="M279" s="118">
        <v>30</v>
      </c>
      <c r="N279" s="118">
        <v>30</v>
      </c>
    </row>
    <row r="280" spans="1:14" x14ac:dyDescent="0.25">
      <c r="A280" s="60" t="s">
        <v>247</v>
      </c>
      <c r="B280" s="140" t="s">
        <v>135</v>
      </c>
      <c r="C280" s="198"/>
      <c r="D280" s="140" t="s">
        <v>282</v>
      </c>
      <c r="E280" s="236"/>
      <c r="F280" s="77"/>
      <c r="G280" s="77"/>
      <c r="H280" s="77">
        <v>11</v>
      </c>
      <c r="I280" s="77">
        <v>10</v>
      </c>
      <c r="J280" s="78">
        <v>12</v>
      </c>
      <c r="K280" s="78">
        <v>12</v>
      </c>
      <c r="L280" s="118">
        <v>30</v>
      </c>
      <c r="M280" s="118">
        <v>30</v>
      </c>
      <c r="N280" s="118">
        <v>30</v>
      </c>
    </row>
    <row r="281" spans="1:14" ht="50.25" customHeight="1" x14ac:dyDescent="0.25">
      <c r="A281" s="60" t="s">
        <v>248</v>
      </c>
      <c r="B281" s="140" t="s">
        <v>136</v>
      </c>
      <c r="C281" s="198"/>
      <c r="D281" s="198">
        <v>2023</v>
      </c>
      <c r="E281" s="236"/>
      <c r="F281" s="77"/>
      <c r="G281" s="77"/>
      <c r="H281" s="77"/>
      <c r="I281" s="77"/>
      <c r="J281" s="78"/>
      <c r="K281" s="78"/>
      <c r="L281" s="118">
        <v>0</v>
      </c>
      <c r="M281" s="118">
        <v>0</v>
      </c>
      <c r="N281" s="118">
        <v>0</v>
      </c>
    </row>
    <row r="282" spans="1:14" ht="48" customHeight="1" x14ac:dyDescent="0.25">
      <c r="A282" s="60" t="s">
        <v>249</v>
      </c>
      <c r="B282" s="140" t="s">
        <v>313</v>
      </c>
      <c r="C282" s="198"/>
      <c r="D282" s="198"/>
      <c r="E282" s="236"/>
      <c r="F282" s="77"/>
      <c r="G282" s="77"/>
      <c r="H282" s="77"/>
      <c r="I282" s="77">
        <v>100.82</v>
      </c>
      <c r="J282" s="78"/>
      <c r="K282" s="78"/>
      <c r="L282" s="118">
        <v>0</v>
      </c>
      <c r="M282" s="118">
        <v>0</v>
      </c>
      <c r="N282" s="118">
        <v>0</v>
      </c>
    </row>
    <row r="283" spans="1:14" ht="25.5" x14ac:dyDescent="0.25">
      <c r="A283" s="60" t="s">
        <v>250</v>
      </c>
      <c r="B283" s="140" t="s">
        <v>137</v>
      </c>
      <c r="C283" s="198"/>
      <c r="D283" s="198"/>
      <c r="E283" s="237"/>
      <c r="F283" s="77"/>
      <c r="G283" s="77"/>
      <c r="H283" s="77"/>
      <c r="I283" s="77">
        <v>50</v>
      </c>
      <c r="J283" s="78">
        <v>30</v>
      </c>
      <c r="K283" s="78">
        <v>30</v>
      </c>
      <c r="L283" s="118">
        <v>50</v>
      </c>
      <c r="M283" s="118">
        <v>50</v>
      </c>
      <c r="N283" s="118">
        <v>50</v>
      </c>
    </row>
    <row r="284" spans="1:14" ht="51" customHeight="1" x14ac:dyDescent="0.25">
      <c r="A284" s="60" t="s">
        <v>251</v>
      </c>
      <c r="B284" s="87" t="s">
        <v>138</v>
      </c>
      <c r="C284" s="87" t="s">
        <v>323</v>
      </c>
      <c r="D284" s="87" t="s">
        <v>260</v>
      </c>
      <c r="E284" s="87" t="s">
        <v>11</v>
      </c>
      <c r="F284" s="80">
        <v>88</v>
      </c>
      <c r="G284" s="80">
        <v>174</v>
      </c>
      <c r="H284" s="80">
        <v>100</v>
      </c>
      <c r="I284" s="80">
        <v>150</v>
      </c>
      <c r="J284" s="81">
        <v>300</v>
      </c>
      <c r="K284" s="81">
        <v>260</v>
      </c>
      <c r="L284" s="119">
        <v>300</v>
      </c>
      <c r="M284" s="80">
        <v>300</v>
      </c>
      <c r="N284" s="80">
        <v>300</v>
      </c>
    </row>
    <row r="285" spans="1:14" ht="28.5" customHeight="1" x14ac:dyDescent="0.25">
      <c r="A285" s="249" t="s">
        <v>252</v>
      </c>
      <c r="B285" s="203" t="s">
        <v>139</v>
      </c>
      <c r="C285" s="198"/>
      <c r="D285" s="198">
        <v>2019</v>
      </c>
      <c r="E285" s="140" t="s">
        <v>10</v>
      </c>
      <c r="F285" s="77"/>
      <c r="G285" s="77"/>
      <c r="H285" s="77"/>
      <c r="I285" s="77"/>
      <c r="J285" s="78"/>
      <c r="K285" s="78"/>
      <c r="L285" s="118"/>
      <c r="M285" s="77"/>
      <c r="N285" s="77"/>
    </row>
    <row r="286" spans="1:14" ht="21" customHeight="1" x14ac:dyDescent="0.25">
      <c r="A286" s="250"/>
      <c r="B286" s="205"/>
      <c r="C286" s="198"/>
      <c r="D286" s="198"/>
      <c r="E286" s="140" t="s">
        <v>11</v>
      </c>
      <c r="F286" s="77"/>
      <c r="G286" s="77"/>
      <c r="H286" s="77"/>
      <c r="I286" s="77"/>
      <c r="J286" s="78"/>
      <c r="K286" s="78"/>
      <c r="L286" s="118"/>
      <c r="M286" s="77"/>
      <c r="N286" s="77"/>
    </row>
    <row r="287" spans="1:14" ht="99" customHeight="1" x14ac:dyDescent="0.25">
      <c r="A287" s="60" t="s">
        <v>253</v>
      </c>
      <c r="B287" s="87" t="s">
        <v>140</v>
      </c>
      <c r="C287" s="198"/>
      <c r="D287" s="140" t="s">
        <v>260</v>
      </c>
      <c r="E287" s="140" t="s">
        <v>11</v>
      </c>
      <c r="F287" s="80">
        <v>77.16</v>
      </c>
      <c r="G287" s="80">
        <v>124.32</v>
      </c>
      <c r="H287" s="80">
        <v>203.68</v>
      </c>
      <c r="I287" s="80">
        <v>168.22</v>
      </c>
      <c r="J287" s="81">
        <v>146.1</v>
      </c>
      <c r="K287" s="81">
        <v>146.1</v>
      </c>
      <c r="L287" s="119">
        <v>155.30000000000001</v>
      </c>
      <c r="M287" s="80">
        <v>162.29</v>
      </c>
      <c r="N287" s="80">
        <v>169.1</v>
      </c>
    </row>
    <row r="288" spans="1:14" ht="48" customHeight="1" x14ac:dyDescent="0.25">
      <c r="A288" s="60" t="s">
        <v>254</v>
      </c>
      <c r="B288" s="87" t="s">
        <v>141</v>
      </c>
      <c r="C288" s="198"/>
      <c r="D288" s="140">
        <v>2023</v>
      </c>
      <c r="E288" s="140" t="s">
        <v>11</v>
      </c>
      <c r="F288" s="77"/>
      <c r="G288" s="77"/>
      <c r="H288" s="77"/>
      <c r="I288" s="77"/>
      <c r="J288" s="81">
        <v>2000</v>
      </c>
      <c r="K288" s="81">
        <v>456</v>
      </c>
      <c r="L288" s="119">
        <v>1000</v>
      </c>
      <c r="M288" s="80">
        <v>1000</v>
      </c>
      <c r="N288" s="80">
        <v>1000</v>
      </c>
    </row>
    <row r="289" spans="1:15" ht="43.5" customHeight="1" x14ac:dyDescent="0.25">
      <c r="A289" s="215" t="s">
        <v>255</v>
      </c>
      <c r="B289" s="252" t="s">
        <v>142</v>
      </c>
      <c r="C289" s="198" t="s">
        <v>283</v>
      </c>
      <c r="D289" s="198" t="s">
        <v>264</v>
      </c>
      <c r="E289" s="140" t="s">
        <v>10</v>
      </c>
      <c r="F289" s="77"/>
      <c r="G289" s="80">
        <v>22.9</v>
      </c>
      <c r="H289" s="80">
        <v>182.71</v>
      </c>
      <c r="I289" s="80">
        <v>25.1</v>
      </c>
      <c r="J289" s="81">
        <v>243</v>
      </c>
      <c r="K289" s="81">
        <v>243</v>
      </c>
      <c r="L289" s="119">
        <v>243</v>
      </c>
      <c r="M289" s="80">
        <v>243</v>
      </c>
      <c r="N289" s="80">
        <v>243</v>
      </c>
    </row>
    <row r="290" spans="1:15" x14ac:dyDescent="0.25">
      <c r="A290" s="216"/>
      <c r="B290" s="253"/>
      <c r="C290" s="198"/>
      <c r="D290" s="198"/>
      <c r="E290" s="140" t="s">
        <v>11</v>
      </c>
      <c r="F290" s="77"/>
      <c r="G290" s="77">
        <v>0.7</v>
      </c>
      <c r="H290" s="77">
        <v>5.65</v>
      </c>
      <c r="I290" s="77">
        <v>0.8</v>
      </c>
      <c r="J290" s="81">
        <v>7.52</v>
      </c>
      <c r="K290" s="81">
        <v>7.52</v>
      </c>
      <c r="L290" s="119">
        <v>7.52</v>
      </c>
      <c r="M290" s="80">
        <v>7.52</v>
      </c>
      <c r="N290" s="80">
        <v>7.52</v>
      </c>
    </row>
    <row r="291" spans="1:15" ht="34.5" customHeight="1" x14ac:dyDescent="0.25">
      <c r="A291" s="215" t="s">
        <v>256</v>
      </c>
      <c r="B291" s="203" t="s">
        <v>12</v>
      </c>
      <c r="C291" s="198" t="s">
        <v>284</v>
      </c>
      <c r="D291" s="198" t="s">
        <v>269</v>
      </c>
      <c r="E291" s="140" t="s">
        <v>10</v>
      </c>
      <c r="F291" s="77">
        <v>1484.9</v>
      </c>
      <c r="G291" s="77">
        <v>959.9</v>
      </c>
      <c r="H291" s="77">
        <v>70.52</v>
      </c>
      <c r="I291" s="77"/>
      <c r="J291" s="78"/>
      <c r="K291" s="78"/>
      <c r="L291" s="118"/>
      <c r="M291" s="77"/>
      <c r="N291" s="77"/>
    </row>
    <row r="292" spans="1:15" ht="18" customHeight="1" x14ac:dyDescent="0.25">
      <c r="A292" s="217"/>
      <c r="B292" s="204"/>
      <c r="C292" s="198"/>
      <c r="D292" s="198"/>
      <c r="E292" s="140" t="s">
        <v>11</v>
      </c>
      <c r="F292" s="77">
        <v>45.97</v>
      </c>
      <c r="G292" s="77">
        <v>30.9</v>
      </c>
      <c r="H292" s="77">
        <v>2.1800000000000002</v>
      </c>
      <c r="I292" s="77"/>
      <c r="J292" s="78"/>
      <c r="K292" s="78"/>
      <c r="L292" s="118"/>
      <c r="M292" s="77"/>
      <c r="N292" s="77"/>
    </row>
    <row r="293" spans="1:15" ht="19.5" customHeight="1" x14ac:dyDescent="0.25">
      <c r="A293" s="216"/>
      <c r="B293" s="205"/>
      <c r="C293" s="198"/>
      <c r="D293" s="198"/>
      <c r="E293" s="140" t="s">
        <v>10</v>
      </c>
      <c r="F293" s="77">
        <v>581.48</v>
      </c>
      <c r="G293" s="77"/>
      <c r="H293" s="77"/>
      <c r="I293" s="77"/>
      <c r="J293" s="78"/>
      <c r="K293" s="78"/>
      <c r="L293" s="118"/>
      <c r="M293" s="77"/>
      <c r="N293" s="77"/>
    </row>
    <row r="294" spans="1:15" ht="96" customHeight="1" x14ac:dyDescent="0.25">
      <c r="A294" s="60" t="s">
        <v>257</v>
      </c>
      <c r="B294" s="147" t="s">
        <v>143</v>
      </c>
      <c r="C294" s="198"/>
      <c r="D294" s="140" t="s">
        <v>282</v>
      </c>
      <c r="E294" s="140" t="s">
        <v>11</v>
      </c>
      <c r="F294" s="77"/>
      <c r="G294" s="77"/>
      <c r="H294" s="80">
        <v>24</v>
      </c>
      <c r="I294" s="80">
        <v>75.5</v>
      </c>
      <c r="J294" s="81">
        <v>84</v>
      </c>
      <c r="K294" s="81">
        <v>84</v>
      </c>
      <c r="L294" s="119">
        <v>437.4</v>
      </c>
      <c r="M294" s="80">
        <v>437.4</v>
      </c>
      <c r="N294" s="80">
        <v>437.4</v>
      </c>
    </row>
    <row r="295" spans="1:15" ht="21.75" customHeight="1" x14ac:dyDescent="0.25">
      <c r="A295" s="60"/>
      <c r="B295" s="242" t="s">
        <v>97</v>
      </c>
      <c r="C295" s="243"/>
      <c r="D295" s="244"/>
      <c r="E295" s="140"/>
      <c r="F295" s="80">
        <f>F296+F297+F298</f>
        <v>38615.590000000004</v>
      </c>
      <c r="G295" s="80">
        <f t="shared" ref="G295:N295" si="40">G296+G297+G298</f>
        <v>43941.380000000005</v>
      </c>
      <c r="H295" s="80">
        <f t="shared" si="40"/>
        <v>49121.84</v>
      </c>
      <c r="I295" s="80">
        <f t="shared" si="40"/>
        <v>56304.799999999996</v>
      </c>
      <c r="J295" s="81">
        <f t="shared" si="40"/>
        <v>70840.899999999994</v>
      </c>
      <c r="K295" s="81">
        <f t="shared" si="40"/>
        <v>59669.829999999994</v>
      </c>
      <c r="L295" s="119">
        <f t="shared" si="40"/>
        <v>81164.869999999981</v>
      </c>
      <c r="M295" s="80">
        <f t="shared" si="40"/>
        <v>80427.92</v>
      </c>
      <c r="N295" s="80">
        <f t="shared" si="40"/>
        <v>81167.929999999993</v>
      </c>
    </row>
    <row r="296" spans="1:15" ht="22.5" customHeight="1" x14ac:dyDescent="0.25">
      <c r="A296" s="60"/>
      <c r="B296" s="242" t="s">
        <v>24</v>
      </c>
      <c r="C296" s="243"/>
      <c r="D296" s="244"/>
      <c r="E296" s="140"/>
      <c r="F296" s="80">
        <f>F246</f>
        <v>0</v>
      </c>
      <c r="G296" s="80">
        <f t="shared" ref="G296:N296" si="41">G246</f>
        <v>21.6</v>
      </c>
      <c r="H296" s="80">
        <f t="shared" si="41"/>
        <v>0</v>
      </c>
      <c r="I296" s="80">
        <f t="shared" si="41"/>
        <v>24.44</v>
      </c>
      <c r="J296" s="81">
        <f t="shared" si="41"/>
        <v>0</v>
      </c>
      <c r="K296" s="81">
        <f t="shared" si="41"/>
        <v>0</v>
      </c>
      <c r="L296" s="119">
        <f t="shared" si="41"/>
        <v>0</v>
      </c>
      <c r="M296" s="80">
        <f t="shared" si="41"/>
        <v>0</v>
      </c>
      <c r="N296" s="80">
        <f t="shared" si="41"/>
        <v>0</v>
      </c>
    </row>
    <row r="297" spans="1:15" ht="25.5" customHeight="1" x14ac:dyDescent="0.25">
      <c r="A297" s="60"/>
      <c r="B297" s="242" t="s">
        <v>25</v>
      </c>
      <c r="C297" s="243"/>
      <c r="D297" s="244"/>
      <c r="E297" s="140"/>
      <c r="F297" s="80">
        <f>F293+F291+F289+F285+F262+F261+F259+F255</f>
        <v>7002.3000000000011</v>
      </c>
      <c r="G297" s="80">
        <f>G293+G291+G289+G285+G262+G261+G259+G255</f>
        <v>9207.7000000000007</v>
      </c>
      <c r="H297" s="80">
        <f>H293+H291+H289+H285+H262+H261+H259+H255</f>
        <v>9713.6899999999987</v>
      </c>
      <c r="I297" s="80">
        <f t="shared" ref="I297:N297" si="42">I293+I291+I289+I285+I262+I261+I259+I255+I258+I253+I252+I250+I248+I245</f>
        <v>13635.810000000001</v>
      </c>
      <c r="J297" s="80">
        <f t="shared" si="42"/>
        <v>20343.63</v>
      </c>
      <c r="K297" s="80">
        <f t="shared" si="42"/>
        <v>20341.43</v>
      </c>
      <c r="L297" s="119">
        <f t="shared" si="42"/>
        <v>332.2</v>
      </c>
      <c r="M297" s="80">
        <f t="shared" si="42"/>
        <v>332.2</v>
      </c>
      <c r="N297" s="80">
        <f t="shared" si="42"/>
        <v>332.2</v>
      </c>
    </row>
    <row r="298" spans="1:15" ht="23.25" customHeight="1" x14ac:dyDescent="0.25">
      <c r="A298" s="60"/>
      <c r="B298" s="242" t="s">
        <v>26</v>
      </c>
      <c r="C298" s="243"/>
      <c r="D298" s="244"/>
      <c r="E298" s="140"/>
      <c r="F298" s="80">
        <f>F294+F292+F290+F288+F287+F286+F284+F271+F263+F260+F257+F256+F254+F251+F249+F247+F244</f>
        <v>31613.29</v>
      </c>
      <c r="G298" s="80">
        <f t="shared" ref="G298:N298" si="43">G294+G292+G290+G288+G287+G286+G284+G271+G263+G260+G257+G256+G254+G251+G249+G247+G244</f>
        <v>34712.080000000002</v>
      </c>
      <c r="H298" s="80">
        <f t="shared" si="43"/>
        <v>39408.15</v>
      </c>
      <c r="I298" s="80">
        <f t="shared" si="43"/>
        <v>42644.549999999996</v>
      </c>
      <c r="J298" s="81">
        <f t="shared" si="43"/>
        <v>50497.27</v>
      </c>
      <c r="K298" s="81">
        <f t="shared" si="43"/>
        <v>39328.399999999994</v>
      </c>
      <c r="L298" s="119">
        <f t="shared" si="43"/>
        <v>80832.669999999984</v>
      </c>
      <c r="M298" s="80">
        <f t="shared" si="43"/>
        <v>80095.72</v>
      </c>
      <c r="N298" s="80">
        <f t="shared" si="43"/>
        <v>80835.73</v>
      </c>
      <c r="O298" s="80"/>
    </row>
    <row r="299" spans="1:15" ht="23.25" customHeight="1" x14ac:dyDescent="0.25">
      <c r="A299" s="220" t="s">
        <v>278</v>
      </c>
      <c r="B299" s="221"/>
      <c r="C299" s="221"/>
      <c r="D299" s="221"/>
      <c r="E299" s="221"/>
      <c r="F299" s="221"/>
      <c r="G299" s="221"/>
      <c r="H299" s="221"/>
      <c r="I299" s="221"/>
      <c r="J299" s="221"/>
      <c r="K299" s="221"/>
      <c r="L299" s="221"/>
      <c r="M299" s="222"/>
      <c r="N299" s="134"/>
    </row>
    <row r="300" spans="1:15" ht="24" customHeight="1" x14ac:dyDescent="0.25">
      <c r="A300" s="220" t="s">
        <v>144</v>
      </c>
      <c r="B300" s="221"/>
      <c r="C300" s="221"/>
      <c r="D300" s="221"/>
      <c r="E300" s="222"/>
      <c r="F300" s="13">
        <f>F301+F302+F303+F304</f>
        <v>511934.90399999998</v>
      </c>
      <c r="G300" s="13">
        <f t="shared" ref="G300:N300" si="44">G301+G302+G303+G304</f>
        <v>610575.92000000004</v>
      </c>
      <c r="H300" s="13">
        <f t="shared" si="44"/>
        <v>737196.99</v>
      </c>
      <c r="I300" s="13">
        <f t="shared" si="44"/>
        <v>695130.74</v>
      </c>
      <c r="J300" s="16">
        <f t="shared" si="44"/>
        <v>852291.06</v>
      </c>
      <c r="K300" s="16">
        <f t="shared" si="44"/>
        <v>792241.6399999999</v>
      </c>
      <c r="L300" s="121">
        <f t="shared" si="44"/>
        <v>896974.84</v>
      </c>
      <c r="M300" s="13">
        <f t="shared" si="44"/>
        <v>889862.02</v>
      </c>
      <c r="N300" s="13">
        <f t="shared" si="44"/>
        <v>899465.91</v>
      </c>
    </row>
    <row r="301" spans="1:15" ht="25.5" customHeight="1" x14ac:dyDescent="0.25">
      <c r="A301" s="10"/>
      <c r="B301" s="239" t="s">
        <v>24</v>
      </c>
      <c r="C301" s="240"/>
      <c r="D301" s="241"/>
      <c r="E301" s="137"/>
      <c r="F301" s="13">
        <f t="shared" ref="F301:N303" si="45">F296+F227+F188+F155+F44</f>
        <v>10634.82</v>
      </c>
      <c r="G301" s="13">
        <f t="shared" si="45"/>
        <v>43183.81</v>
      </c>
      <c r="H301" s="13">
        <f t="shared" si="45"/>
        <v>121102.79000000001</v>
      </c>
      <c r="I301" s="13">
        <f t="shared" si="45"/>
        <v>39373.600000000006</v>
      </c>
      <c r="J301" s="16">
        <f t="shared" si="45"/>
        <v>42856.299999999996</v>
      </c>
      <c r="K301" s="16">
        <f t="shared" si="45"/>
        <v>42434.759999999995</v>
      </c>
      <c r="L301" s="121">
        <f t="shared" si="45"/>
        <v>58536.210000000006</v>
      </c>
      <c r="M301" s="13">
        <f t="shared" si="45"/>
        <v>58536.210000000006</v>
      </c>
      <c r="N301" s="13">
        <f t="shared" si="45"/>
        <v>58536.210000000006</v>
      </c>
    </row>
    <row r="302" spans="1:15" ht="25.5" customHeight="1" x14ac:dyDescent="0.25">
      <c r="A302" s="10"/>
      <c r="B302" s="239" t="s">
        <v>25</v>
      </c>
      <c r="C302" s="240"/>
      <c r="D302" s="241"/>
      <c r="E302" s="137"/>
      <c r="F302" s="13">
        <f t="shared" si="45"/>
        <v>382931.06</v>
      </c>
      <c r="G302" s="13">
        <f t="shared" si="45"/>
        <v>414435.68000000005</v>
      </c>
      <c r="H302" s="13">
        <f t="shared" si="45"/>
        <v>451898.51</v>
      </c>
      <c r="I302" s="13">
        <f t="shared" si="45"/>
        <v>486397.5</v>
      </c>
      <c r="J302" s="16">
        <f t="shared" si="45"/>
        <v>562470.03</v>
      </c>
      <c r="K302" s="16">
        <f t="shared" si="45"/>
        <v>560205.41999999993</v>
      </c>
      <c r="L302" s="121">
        <f t="shared" si="45"/>
        <v>470517.76000000001</v>
      </c>
      <c r="M302" s="13">
        <f t="shared" si="45"/>
        <v>470517.75</v>
      </c>
      <c r="N302" s="13">
        <f t="shared" si="45"/>
        <v>470517.75</v>
      </c>
    </row>
    <row r="303" spans="1:15" ht="25.5" customHeight="1" x14ac:dyDescent="0.25">
      <c r="A303" s="10"/>
      <c r="B303" s="239" t="s">
        <v>26</v>
      </c>
      <c r="C303" s="240"/>
      <c r="D303" s="241"/>
      <c r="E303" s="137"/>
      <c r="F303" s="13">
        <f t="shared" si="45"/>
        <v>118369.024</v>
      </c>
      <c r="G303" s="13">
        <f t="shared" si="45"/>
        <v>152956.43</v>
      </c>
      <c r="H303" s="13">
        <f t="shared" si="45"/>
        <v>164195.69</v>
      </c>
      <c r="I303" s="13">
        <f t="shared" si="45"/>
        <v>169359.63999999998</v>
      </c>
      <c r="J303" s="16">
        <f t="shared" si="45"/>
        <v>246964.73000000004</v>
      </c>
      <c r="K303" s="16">
        <f t="shared" si="45"/>
        <v>189601.46</v>
      </c>
      <c r="L303" s="121">
        <f t="shared" si="45"/>
        <v>367920.87</v>
      </c>
      <c r="M303" s="13">
        <f t="shared" si="45"/>
        <v>360808.06</v>
      </c>
      <c r="N303" s="13">
        <f t="shared" si="45"/>
        <v>370411.95000000007</v>
      </c>
    </row>
    <row r="304" spans="1:15" ht="25.5" customHeight="1" x14ac:dyDescent="0.25">
      <c r="A304" s="10"/>
      <c r="B304" s="239" t="s">
        <v>161</v>
      </c>
      <c r="C304" s="240"/>
      <c r="D304" s="241"/>
      <c r="E304" s="137"/>
      <c r="F304" s="13">
        <f t="shared" ref="F304:N304" si="46">F230+F191+F158+F47</f>
        <v>0</v>
      </c>
      <c r="G304" s="13">
        <f t="shared" si="46"/>
        <v>0</v>
      </c>
      <c r="H304" s="13">
        <f t="shared" si="46"/>
        <v>0</v>
      </c>
      <c r="I304" s="13">
        <f t="shared" si="46"/>
        <v>0</v>
      </c>
      <c r="J304" s="16">
        <f t="shared" si="46"/>
        <v>0</v>
      </c>
      <c r="K304" s="16">
        <f t="shared" si="46"/>
        <v>0</v>
      </c>
      <c r="L304" s="121">
        <f t="shared" si="46"/>
        <v>0</v>
      </c>
      <c r="M304" s="13">
        <f t="shared" si="46"/>
        <v>0</v>
      </c>
      <c r="N304" s="13">
        <f t="shared" si="46"/>
        <v>0</v>
      </c>
    </row>
    <row r="305" spans="1:11" x14ac:dyDescent="0.25">
      <c r="A305" s="181"/>
      <c r="J305" s="15"/>
      <c r="K305" s="15"/>
    </row>
  </sheetData>
  <mergeCells count="265">
    <mergeCell ref="B303:D303"/>
    <mergeCell ref="B304:D304"/>
    <mergeCell ref="B297:D297"/>
    <mergeCell ref="B298:D298"/>
    <mergeCell ref="A299:M299"/>
    <mergeCell ref="A300:E300"/>
    <mergeCell ref="B301:D301"/>
    <mergeCell ref="B302:D302"/>
    <mergeCell ref="A291:A293"/>
    <mergeCell ref="B291:B293"/>
    <mergeCell ref="C291:C294"/>
    <mergeCell ref="D291:D293"/>
    <mergeCell ref="B295:D295"/>
    <mergeCell ref="B296:D296"/>
    <mergeCell ref="A285:A286"/>
    <mergeCell ref="B285:B286"/>
    <mergeCell ref="C285:C288"/>
    <mergeCell ref="D285:D286"/>
    <mergeCell ref="A289:A290"/>
    <mergeCell ref="B289:B290"/>
    <mergeCell ref="C289:C290"/>
    <mergeCell ref="D289:D290"/>
    <mergeCell ref="C263:C270"/>
    <mergeCell ref="D263:D264"/>
    <mergeCell ref="E263:E270"/>
    <mergeCell ref="D266:D267"/>
    <mergeCell ref="C271:C283"/>
    <mergeCell ref="E271:E283"/>
    <mergeCell ref="D281:D283"/>
    <mergeCell ref="A257:A258"/>
    <mergeCell ref="B257:B258"/>
    <mergeCell ref="D257:D258"/>
    <mergeCell ref="A259:A260"/>
    <mergeCell ref="B259:B260"/>
    <mergeCell ref="D259:D260"/>
    <mergeCell ref="D247:D255"/>
    <mergeCell ref="A249:A250"/>
    <mergeCell ref="B249:B250"/>
    <mergeCell ref="A251:A252"/>
    <mergeCell ref="B251:B252"/>
    <mergeCell ref="A253:A254"/>
    <mergeCell ref="B253:B255"/>
    <mergeCell ref="A255:A256"/>
    <mergeCell ref="A238:A243"/>
    <mergeCell ref="B238:B242"/>
    <mergeCell ref="C238:C243"/>
    <mergeCell ref="D238:D243"/>
    <mergeCell ref="A244:A245"/>
    <mergeCell ref="B244:B245"/>
    <mergeCell ref="C244:C262"/>
    <mergeCell ref="D244:D245"/>
    <mergeCell ref="A247:A248"/>
    <mergeCell ref="B247:B248"/>
    <mergeCell ref="A236:A237"/>
    <mergeCell ref="B236:B237"/>
    <mergeCell ref="C236:C237"/>
    <mergeCell ref="D236:D237"/>
    <mergeCell ref="E236:E237"/>
    <mergeCell ref="F236:N236"/>
    <mergeCell ref="J237:K237"/>
    <mergeCell ref="B228:D228"/>
    <mergeCell ref="B229:D229"/>
    <mergeCell ref="B230:D230"/>
    <mergeCell ref="B233:N233"/>
    <mergeCell ref="C234:N234"/>
    <mergeCell ref="C235:N235"/>
    <mergeCell ref="C221:C225"/>
    <mergeCell ref="A224:A225"/>
    <mergeCell ref="B224:B225"/>
    <mergeCell ref="D224:D225"/>
    <mergeCell ref="B226:D226"/>
    <mergeCell ref="B227:D227"/>
    <mergeCell ref="B209:B210"/>
    <mergeCell ref="D209:D210"/>
    <mergeCell ref="A211:A212"/>
    <mergeCell ref="B211:B212"/>
    <mergeCell ref="D211:D215"/>
    <mergeCell ref="C213:C220"/>
    <mergeCell ref="A216:A217"/>
    <mergeCell ref="B216:B217"/>
    <mergeCell ref="D216:D217"/>
    <mergeCell ref="D219:D221"/>
    <mergeCell ref="A200:A204"/>
    <mergeCell ref="B200:B204"/>
    <mergeCell ref="C200:C205"/>
    <mergeCell ref="D200:D205"/>
    <mergeCell ref="C206:C211"/>
    <mergeCell ref="D206:D207"/>
    <mergeCell ref="A207:A208"/>
    <mergeCell ref="B207:B208"/>
    <mergeCell ref="A209:A210"/>
    <mergeCell ref="B191:D191"/>
    <mergeCell ref="B195:N195"/>
    <mergeCell ref="C196:N196"/>
    <mergeCell ref="C197:N197"/>
    <mergeCell ref="A198:A199"/>
    <mergeCell ref="B198:B199"/>
    <mergeCell ref="C198:C199"/>
    <mergeCell ref="D198:D199"/>
    <mergeCell ref="E198:E199"/>
    <mergeCell ref="F198:N198"/>
    <mergeCell ref="J199:K199"/>
    <mergeCell ref="C183:C186"/>
    <mergeCell ref="D183:D185"/>
    <mergeCell ref="B187:D187"/>
    <mergeCell ref="B188:D188"/>
    <mergeCell ref="B189:D189"/>
    <mergeCell ref="B190:D190"/>
    <mergeCell ref="A179:A180"/>
    <mergeCell ref="B179:B180"/>
    <mergeCell ref="D179:D180"/>
    <mergeCell ref="A181:A182"/>
    <mergeCell ref="B181:B182"/>
    <mergeCell ref="D181:D182"/>
    <mergeCell ref="A173:A174"/>
    <mergeCell ref="B173:B174"/>
    <mergeCell ref="C173:C174"/>
    <mergeCell ref="D173:D175"/>
    <mergeCell ref="A175:A176"/>
    <mergeCell ref="B175:B176"/>
    <mergeCell ref="C175:C182"/>
    <mergeCell ref="A177:A178"/>
    <mergeCell ref="B177:B178"/>
    <mergeCell ref="D177:D178"/>
    <mergeCell ref="J165:K165"/>
    <mergeCell ref="A166:A170"/>
    <mergeCell ref="B166:B170"/>
    <mergeCell ref="C166:C172"/>
    <mergeCell ref="D166:D172"/>
    <mergeCell ref="E171:E172"/>
    <mergeCell ref="A161:N161"/>
    <mergeCell ref="B162:C162"/>
    <mergeCell ref="D162:N162"/>
    <mergeCell ref="B163:C163"/>
    <mergeCell ref="D163:N163"/>
    <mergeCell ref="A164:A165"/>
    <mergeCell ref="B164:B165"/>
    <mergeCell ref="C164:C165"/>
    <mergeCell ref="D164:D165"/>
    <mergeCell ref="E164:E165"/>
    <mergeCell ref="A154:D154"/>
    <mergeCell ref="A155:D155"/>
    <mergeCell ref="A156:D156"/>
    <mergeCell ref="A157:D157"/>
    <mergeCell ref="A158:D158"/>
    <mergeCell ref="A144:A148"/>
    <mergeCell ref="C144:C148"/>
    <mergeCell ref="D144:D147"/>
    <mergeCell ref="F164:N164"/>
    <mergeCell ref="E144:E148"/>
    <mergeCell ref="A149:A150"/>
    <mergeCell ref="B149:B150"/>
    <mergeCell ref="C149:C153"/>
    <mergeCell ref="D149:D150"/>
    <mergeCell ref="A152:A153"/>
    <mergeCell ref="B152:B153"/>
    <mergeCell ref="A122:A141"/>
    <mergeCell ref="C122:C141"/>
    <mergeCell ref="D122:D123"/>
    <mergeCell ref="E122:E141"/>
    <mergeCell ref="D125:D128"/>
    <mergeCell ref="D133:D135"/>
    <mergeCell ref="D152:D153"/>
    <mergeCell ref="B95:B96"/>
    <mergeCell ref="A98:A111"/>
    <mergeCell ref="C98:C111"/>
    <mergeCell ref="E98:E111"/>
    <mergeCell ref="D105:D108"/>
    <mergeCell ref="A112:A120"/>
    <mergeCell ref="C112:C120"/>
    <mergeCell ref="E112:E120"/>
    <mergeCell ref="C89:C90"/>
    <mergeCell ref="D89:D92"/>
    <mergeCell ref="A91:A92"/>
    <mergeCell ref="B91:B92"/>
    <mergeCell ref="C91:C92"/>
    <mergeCell ref="A93:A94"/>
    <mergeCell ref="B93:B94"/>
    <mergeCell ref="C93:C96"/>
    <mergeCell ref="D93:D96"/>
    <mergeCell ref="A95:A96"/>
    <mergeCell ref="B82:B83"/>
    <mergeCell ref="A85:A86"/>
    <mergeCell ref="B85:B86"/>
    <mergeCell ref="D85:D86"/>
    <mergeCell ref="A87:A88"/>
    <mergeCell ref="B87:B88"/>
    <mergeCell ref="D87:D88"/>
    <mergeCell ref="D74:D75"/>
    <mergeCell ref="A75:A77"/>
    <mergeCell ref="B75:B77"/>
    <mergeCell ref="C75:C77"/>
    <mergeCell ref="A78:A81"/>
    <mergeCell ref="B78:B81"/>
    <mergeCell ref="C78:C88"/>
    <mergeCell ref="D78:D79"/>
    <mergeCell ref="D80:D84"/>
    <mergeCell ref="A82:A83"/>
    <mergeCell ref="A69:A70"/>
    <mergeCell ref="B69:B70"/>
    <mergeCell ref="D69:D72"/>
    <mergeCell ref="A71:A72"/>
    <mergeCell ref="B71:B72"/>
    <mergeCell ref="B57:B61"/>
    <mergeCell ref="C57:C63"/>
    <mergeCell ref="D57:D61"/>
    <mergeCell ref="A58:A61"/>
    <mergeCell ref="D62:D65"/>
    <mergeCell ref="A65:A66"/>
    <mergeCell ref="B65:B66"/>
    <mergeCell ref="C65:C72"/>
    <mergeCell ref="A67:A68"/>
    <mergeCell ref="B67:B68"/>
    <mergeCell ref="C53:N53"/>
    <mergeCell ref="A54:A56"/>
    <mergeCell ref="B54:B56"/>
    <mergeCell ref="C54:C56"/>
    <mergeCell ref="D54:D56"/>
    <mergeCell ref="E54:E56"/>
    <mergeCell ref="F54:N54"/>
    <mergeCell ref="J55:K55"/>
    <mergeCell ref="D67:D68"/>
    <mergeCell ref="B47:C47"/>
    <mergeCell ref="A51:N51"/>
    <mergeCell ref="A39:A40"/>
    <mergeCell ref="B39:B40"/>
    <mergeCell ref="D41:D42"/>
    <mergeCell ref="A43:A47"/>
    <mergeCell ref="B43:C43"/>
    <mergeCell ref="D43:D46"/>
    <mergeCell ref="C52:N52"/>
    <mergeCell ref="C31:C42"/>
    <mergeCell ref="D31:D35"/>
    <mergeCell ref="A33:A34"/>
    <mergeCell ref="B33:B34"/>
    <mergeCell ref="A37:A38"/>
    <mergeCell ref="B37:B38"/>
    <mergeCell ref="D37:D38"/>
    <mergeCell ref="E43:E46"/>
    <mergeCell ref="B44:C44"/>
    <mergeCell ref="B45:C45"/>
    <mergeCell ref="B46:C46"/>
    <mergeCell ref="A15:A19"/>
    <mergeCell ref="B15:B19"/>
    <mergeCell ref="C15:C21"/>
    <mergeCell ref="D15:D23"/>
    <mergeCell ref="A23:A24"/>
    <mergeCell ref="B23:B24"/>
    <mergeCell ref="C23:C29"/>
    <mergeCell ref="A25:A26"/>
    <mergeCell ref="B25:B26"/>
    <mergeCell ref="D25:D29"/>
    <mergeCell ref="A27:A28"/>
    <mergeCell ref="B27:B28"/>
    <mergeCell ref="C4:L6"/>
    <mergeCell ref="A9:M9"/>
    <mergeCell ref="C10:N10"/>
    <mergeCell ref="C11:N11"/>
    <mergeCell ref="A12:A14"/>
    <mergeCell ref="B12:B14"/>
    <mergeCell ref="C12:C14"/>
    <mergeCell ref="D12:D14"/>
    <mergeCell ref="E12:E14"/>
    <mergeCell ref="F12:N13"/>
    <mergeCell ref="J14:K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декабрь</vt:lpstr>
      <vt:lpstr>декабрь 12,12</vt:lpstr>
      <vt:lpstr>декабрь 13.12</vt:lpstr>
      <vt:lpstr>ноябрь</vt:lpstr>
      <vt:lpstr>'декабрь 13.12'!Область_печати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2024-12-19T08:15:29Z</dcterms:modified>
</cp:coreProperties>
</file>