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3" sheetId="1" r:id="rId1"/>
    <sheet name="2024-2025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37" i="1"/>
  <c r="B37" i="2"/>
  <c r="F35"/>
  <c r="F34"/>
  <c r="C34"/>
  <c r="C35" s="1"/>
  <c r="F33"/>
  <c r="B30"/>
  <c r="F28"/>
  <c r="F27"/>
  <c r="F26"/>
  <c r="F24"/>
  <c r="F25"/>
  <c r="F23"/>
  <c r="C23"/>
  <c r="C24" s="1"/>
  <c r="C25" s="1"/>
  <c r="C26" s="1"/>
  <c r="C27" s="1"/>
  <c r="C28" s="1"/>
  <c r="F22"/>
  <c r="B15"/>
  <c r="F13"/>
  <c r="F12"/>
  <c r="F11"/>
  <c r="F10"/>
  <c r="C9"/>
  <c r="C10" s="1"/>
  <c r="C11" s="1"/>
  <c r="C12" s="1"/>
  <c r="C13" s="1"/>
  <c r="F9"/>
  <c r="F8"/>
  <c r="F7"/>
  <c r="B33" i="1"/>
  <c r="F32"/>
  <c r="B61"/>
  <c r="F60"/>
  <c r="B85"/>
  <c r="F84"/>
  <c r="F94"/>
  <c r="F106"/>
  <c r="F93"/>
  <c r="F92"/>
  <c r="F91"/>
  <c r="F90"/>
  <c r="F83"/>
  <c r="F82"/>
  <c r="F81"/>
  <c r="F80"/>
  <c r="F79"/>
  <c r="F78"/>
  <c r="F77"/>
  <c r="F76"/>
  <c r="F59"/>
  <c r="F58"/>
  <c r="F57"/>
  <c r="F31"/>
  <c r="F30"/>
  <c r="F29"/>
  <c r="F28"/>
  <c r="F27"/>
  <c r="F26"/>
  <c r="F25"/>
  <c r="F30" i="2" l="1"/>
  <c r="F37"/>
  <c r="F15"/>
  <c r="F22" i="1"/>
  <c r="F42"/>
  <c r="F66"/>
  <c r="B96"/>
  <c r="F89"/>
  <c r="F56"/>
  <c r="F55"/>
  <c r="F75"/>
  <c r="F74"/>
  <c r="F73"/>
  <c r="F54"/>
  <c r="F53"/>
  <c r="F52"/>
  <c r="F51"/>
  <c r="F72"/>
  <c r="F50"/>
  <c r="F49"/>
  <c r="F71"/>
  <c r="F48"/>
  <c r="F47"/>
  <c r="F46"/>
  <c r="F45"/>
  <c r="F44"/>
  <c r="F43"/>
  <c r="F24"/>
  <c r="F23"/>
  <c r="F99" l="1"/>
  <c r="B101"/>
  <c r="B107" s="1"/>
  <c r="F21"/>
  <c r="F20"/>
  <c r="F19"/>
  <c r="F18"/>
  <c r="F17"/>
  <c r="F16"/>
  <c r="F15"/>
  <c r="F14"/>
  <c r="F13"/>
  <c r="F12"/>
  <c r="B3"/>
  <c r="F8"/>
  <c r="F7"/>
  <c r="F11"/>
  <c r="F33" s="1"/>
  <c r="F6"/>
  <c r="F5"/>
  <c r="F38"/>
  <c r="F36"/>
  <c r="F4"/>
  <c r="F70"/>
  <c r="F69"/>
  <c r="F3" l="1"/>
  <c r="F101"/>
  <c r="F107" s="1"/>
  <c r="F37"/>
  <c r="F65"/>
  <c r="F18" i="2"/>
  <c r="F45"/>
  <c r="F68" i="1"/>
  <c r="B108"/>
  <c r="F40"/>
  <c r="F39"/>
  <c r="F67"/>
  <c r="F41"/>
  <c r="F88"/>
  <c r="F96" s="1"/>
  <c r="F61" l="1"/>
  <c r="F85"/>
  <c r="B110"/>
  <c r="F44" i="2"/>
  <c r="B19"/>
  <c r="B40" s="1"/>
  <c r="F19"/>
  <c r="F40" s="1"/>
  <c r="B44"/>
  <c r="B42" l="1"/>
  <c r="B46"/>
  <c r="F108" i="1"/>
  <c r="F110" s="1"/>
  <c r="F46" i="2"/>
</calcChain>
</file>

<file path=xl/sharedStrings.xml><?xml version="1.0" encoding="utf-8"?>
<sst xmlns="http://schemas.openxmlformats.org/spreadsheetml/2006/main" count="457" uniqueCount="159">
  <si>
    <t>Сумма</t>
  </si>
  <si>
    <t>Источник</t>
  </si>
  <si>
    <t>РАСХОДЫ</t>
  </si>
  <si>
    <t>Доп.ассигнования</t>
  </si>
  <si>
    <t>Итого доп. ассигнования МБ</t>
  </si>
  <si>
    <t>ИТОГО</t>
  </si>
  <si>
    <t>Администрация</t>
  </si>
  <si>
    <t>Дефицит (профицит)</t>
  </si>
  <si>
    <t>Расходы (потребность)</t>
  </si>
  <si>
    <t>ИТОГО потребность</t>
  </si>
  <si>
    <t>ИТОГО УО</t>
  </si>
  <si>
    <t>ИТОГО КГХ</t>
  </si>
  <si>
    <t>ИТОГО Администрация</t>
  </si>
  <si>
    <t>Управление образования</t>
  </si>
  <si>
    <t>ГРБС/ учреждения</t>
  </si>
  <si>
    <t>Комитет</t>
  </si>
  <si>
    <t>АХУ</t>
  </si>
  <si>
    <t>Муниципальный контракт/ Соглашение</t>
  </si>
  <si>
    <t>ДОХОДЫ</t>
  </si>
  <si>
    <t>дополнительные доходы</t>
  </si>
  <si>
    <t>Финансовое управление</t>
  </si>
  <si>
    <t xml:space="preserve">Итого Финансовое управление </t>
  </si>
  <si>
    <t xml:space="preserve">ИСТОЧНИКИ </t>
  </si>
  <si>
    <t>ДЕФИЦИТ (ПРОФИЦИТ)</t>
  </si>
  <si>
    <t>Управление культуры</t>
  </si>
  <si>
    <t>Итого Управление культуры</t>
  </si>
  <si>
    <t>Комитет по управлению городским хозяйством</t>
  </si>
  <si>
    <t>письмо КГХ</t>
  </si>
  <si>
    <t>Финансовая помощь</t>
  </si>
  <si>
    <t>Уведомления отраслевых министерств</t>
  </si>
  <si>
    <t>Управление  образования</t>
  </si>
  <si>
    <t>финансовая помощь</t>
  </si>
  <si>
    <t>комитет</t>
  </si>
  <si>
    <t>ПРЕДЛОЖЕНИЯ ПО ВНЕСЕНИЮ ИЗМЕНЕНИЙ В БЮДЖЕТ  2024-2025 годы</t>
  </si>
  <si>
    <t>ИОГО расходы</t>
  </si>
  <si>
    <t>Управления образования</t>
  </si>
  <si>
    <t xml:space="preserve">Администрация </t>
  </si>
  <si>
    <t xml:space="preserve">ПРЕДЛОЖЕНИЯ ПО ВНЕСЕНИЮ ИЗМЕНЕНИЙ В БЮДЖЕТ </t>
  </si>
  <si>
    <t>субсидия на реализацию мероприятий по обеспечению жильем молодых семей</t>
  </si>
  <si>
    <t>Акцизы</t>
  </si>
  <si>
    <t>Письмо ФНС по Республике Бурятия от 14.04.2023</t>
  </si>
  <si>
    <t>Основание</t>
  </si>
  <si>
    <t>Муниципальный дорожный фонд</t>
  </si>
  <si>
    <t>Дополнительная финансовая помощь</t>
  </si>
  <si>
    <t>Субсидия на реализацию мероприятий по обеспечению надежной и устойчивой организации теплоснабжения (софинансирование 3% с РБ)</t>
  </si>
  <si>
    <t>Доходы от поступления денежных пожертвований,предоставляемых негосударственными организациями получателям средств бюджетов городских округов</t>
  </si>
  <si>
    <t>Письмо Управления образования от 21.04.2023 №495</t>
  </si>
  <si>
    <t>письмо АХУ от 09.03.2023 №50</t>
  </si>
  <si>
    <t>расходы по погибшим участникам СВО (ритуальные услуги)</t>
  </si>
  <si>
    <t>общественная инфраструктура (уточнение доли софинансирования)</t>
  </si>
  <si>
    <t>на уплату административного штрафа в связи с неисполнением решений Северобайкальского городского суда РБ (установка пожарных гидрантов)</t>
  </si>
  <si>
    <t>письмо Управления культуры от 04.04.2023 № 181</t>
  </si>
  <si>
    <t>софинансирование субсидии на повышение средней з/п работников муниципальных учреждений культуры (увеличение субсидии РБ)</t>
  </si>
  <si>
    <t>дополнительные б/а</t>
  </si>
  <si>
    <t xml:space="preserve">Управление образования </t>
  </si>
  <si>
    <t>Бюджетный кредит на ЧС</t>
  </si>
  <si>
    <t>Приказ МФ РБ от 07.04.2023 № 138</t>
  </si>
  <si>
    <t>Письмо Управления образования от 05.05.2023 №576</t>
  </si>
  <si>
    <t>Письмо Управления образования от 05.05.2023 №574</t>
  </si>
  <si>
    <t>резервный средства УО на непредвиденные расходы</t>
  </si>
  <si>
    <t>Письмо Управления образования от 05.05.2023 №577</t>
  </si>
  <si>
    <t>МБОУ ОЛ "Радуга" расходы, предусмотренные на мероприятия по доступной среде (в настоящее время ведется работа по заключению концессионного соглашения с ООО "Системная концессия"</t>
  </si>
  <si>
    <t>МАОУ "СОШ№3" приобретение оборудования по доступной среде</t>
  </si>
  <si>
    <t>приобретение индукционной системы переносной ИЦР -2 и выносного микрофона (доступная среда) МАДОУ ДС "Серебряное копытце"</t>
  </si>
  <si>
    <t>экономия средств по техническому обследованию зданий (МАДОУ ЦРР-Д/С "Теремок" - 114,220 тыс.руб., МАОУ "СОШ № 11" - 32,0 тыс.руб.)</t>
  </si>
  <si>
    <t>Письмо Управления образования от 05.05.2023 №575</t>
  </si>
  <si>
    <t>МБОУ ОЛ "Радуга" расходы, предусмотренные на приобретение спортивной площадки для детского лагеря</t>
  </si>
  <si>
    <t>расходы на содержание МКД (рост тарифа) (МАОУ ДО "ШТЭО", МАОУ ДО "ЦНК "Баяр", МАОУ ДО "ДДТ "Эврика"</t>
  </si>
  <si>
    <t>приобретение ПК в метод кабинет УО для работы с программным обеспечениемМСЗУ (подача заявлений в детские сады, первый класс, оформление мат. капитала), "Навигатор", "Успех каждого ребенка"</t>
  </si>
  <si>
    <t>софинансирование субсидии на расходные обязательства</t>
  </si>
  <si>
    <t>устройство системы оповещения 15 мкрн.</t>
  </si>
  <si>
    <t>дополнительные источники финансирования дефицита бюджета</t>
  </si>
  <si>
    <t>ДОХОДЫ И ИСТОЧНИКИ ФИНАНСИРОВАНИЯ ДЕФИЦИТА БЮДЖЕТА</t>
  </si>
  <si>
    <t>заключенные договора пожертвования с "Автоэкспресс+", Теле2Мобайл"</t>
  </si>
  <si>
    <t>письмо КГХ от 04.05.2023 № 1184</t>
  </si>
  <si>
    <t>дополнительные расходы на выполнение работ по озеленению</t>
  </si>
  <si>
    <t>распоряжение от 19.04.2023 №202, частично распоряжение от 05.04.2023 № 168</t>
  </si>
  <si>
    <t>приобретение уличных светильников</t>
  </si>
  <si>
    <t>экономия по расходам на содержание сетей уличного освещения</t>
  </si>
  <si>
    <t>Доходы от реализации имущества</t>
  </si>
  <si>
    <t>актуализация ПСД и прохождение государственной экспертизы  для капитального ремонта зданий в 2024 году (Гимназия № 5 -100,0 тыс.руб., СОШ № - 50,0 тыс.руб., Лицей № 6 - 45,0 тыс.руб.)</t>
  </si>
  <si>
    <t>экономия по расходам на обслуживание муниципального долга (досрочное погашение коммерческого кредита)</t>
  </si>
  <si>
    <t>Примечание</t>
  </si>
  <si>
    <t>Основание/расходы</t>
  </si>
  <si>
    <t>Соглашение с МФ РБ от 07.04.2023 № 01-01-17/36</t>
  </si>
  <si>
    <t>Реализация муниципального имущества - гараж, расположенный по адресу ул. Рабочая,19 (площадь 738 кв.м.)</t>
  </si>
  <si>
    <t>перераспределение б/а</t>
  </si>
  <si>
    <t>перераспределение б/а 149500,0 +32493,89, дополнительные б/а 93351,56</t>
  </si>
  <si>
    <t>письма КГХ от 11.05.2023 № 1237, от 11.05.2023 №1240</t>
  </si>
  <si>
    <t>Финансовое управление - Резервный фонд непредвиденных расходов</t>
  </si>
  <si>
    <t>Резервный фонд непредвиденных расходов перераспределение на УК 216800,0 руб., УО 195000,0 руб., АХУ 19472,95</t>
  </si>
  <si>
    <t>информация по состоянию счета на 11.05.2023</t>
  </si>
  <si>
    <t>Письма КГХ от 10.05.2023 № 1223, от 11.05.2023 № 1239</t>
  </si>
  <si>
    <t>письма Финансового управления от 10.05.2023 № 143, 11.05.2023 № 145</t>
  </si>
  <si>
    <t>письмо Администрации от 11.05.2023 № 2584</t>
  </si>
  <si>
    <t>Распоряжение от 28.02.2023 №95</t>
  </si>
  <si>
    <t>уточнение целевой статьи</t>
  </si>
  <si>
    <t>Проведение акции "Твои налоги - твоя школа и детский сад"</t>
  </si>
  <si>
    <t xml:space="preserve">Субсидия юридическим лицам на реализацию мероприятий по обеспечению надежной и устойчивой организации теплоснабжения 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</si>
  <si>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</t>
  </si>
  <si>
    <t>Модернизация и строительство очистных сооружений для очистки загрязненных сточных вод</t>
  </si>
  <si>
    <t>Разработка проектно-сметной документации на строительство сетей водоснабжения</t>
  </si>
  <si>
    <t>Распоряжение от 06.04.2023 №170</t>
  </si>
  <si>
    <t>Мероприятия по энергосбережению и повышению энергетической эффективности (для заключения муниципального контракта на осуществление технологического присоединения к электрическим сетям прибрежного парка на берегу озера Байкал в городе Северобайкальск «Северное сияние Байкала»)</t>
  </si>
  <si>
    <t>Распоряжение от 13.04.2023 №181</t>
  </si>
  <si>
    <t>Оплата проезда добровольцу СВО</t>
  </si>
  <si>
    <t>Распоряжение от 13.04.2023 №187</t>
  </si>
  <si>
    <t>Содержание ОМСУ (заработная плата 4 квартал)</t>
  </si>
  <si>
    <t>Распоряжение от 13.04.2023 №189</t>
  </si>
  <si>
    <t>МБУ "Северобайкальскстройзаказчик" субсидия на иные цели (установка и обслуживание программ BIM)</t>
  </si>
  <si>
    <t>Распоряжение от 13.04.2023 №184</t>
  </si>
  <si>
    <t>Материальная помощь.</t>
  </si>
  <si>
    <t>Распоряжение от 19.04.2023 №202</t>
  </si>
  <si>
    <t>Мероприятия по информированию граждан и оказанию консультационной помощи по использованию для голосования электронной платформы в сети Интернет (Городская среда)</t>
  </si>
  <si>
    <t>Распоряжение от 28.04.2023 №223</t>
  </si>
  <si>
    <t>Мероприятия по устройству и содержанию уличного освещения</t>
  </si>
  <si>
    <t>Замена уличных светильников на площади им. Бодрова В.А.</t>
  </si>
  <si>
    <t>Распоряжение от 21.04.2023 №214</t>
  </si>
  <si>
    <t>Перераспределение на Администрацию. Оплата проезда добровольцу СВО.</t>
  </si>
  <si>
    <t>Перераспределение на Администрацию. Материальная помощь.</t>
  </si>
  <si>
    <t>Распоряжение от 10.05.2023 №237</t>
  </si>
  <si>
    <t>Мероприятия, направленные на развитие общественной инфраструктуры</t>
  </si>
  <si>
    <t>Капитальный ремонт памятника участникам ВОВ в г. Северобайкальск (1 этап)</t>
  </si>
  <si>
    <t>Администрация, АХУ, Гор Совет, КСК</t>
  </si>
  <si>
    <t xml:space="preserve">МКУ КГХ 270500 руб. на обслуживание и установку программ BIM проектирование; 64900 руб. на обучение специалиста проектирование зданий и  сооружений (ТИМ); 34900 руб. на обучение специалиста (ТИМ) в работе инженера-сметчика; 58200 руб. на приобретение материальных запасов к проектированию.
</t>
  </si>
  <si>
    <t>Уведомление министерства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</si>
  <si>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</si>
  <si>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 xml:space="preserve"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организованно муниципальными общеобразовательными организациями на дому </t>
  </si>
  <si>
    <t xml:space="preserve">содержание инструкторов по физической культуре и спорту </t>
  </si>
  <si>
    <t xml:space="preserve">расходы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 </t>
  </si>
  <si>
    <t>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</si>
  <si>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финансовое обеспечение получения дошкольного образования в муниципальных образовательных организациях</t>
  </si>
  <si>
    <t xml:space="preserve"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</si>
  <si>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 </t>
  </si>
  <si>
    <t>Распоряжение от 16.05.2023 № 249</t>
  </si>
  <si>
    <t xml:space="preserve">Комитет 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</si>
  <si>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</si>
  <si>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предоставление молодым семьям - участникам подпрограммы социальных выплат на приобретение жилья</t>
  </si>
  <si>
    <t xml:space="preserve"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 </t>
  </si>
  <si>
    <t>осуществление государственных полномочий по организации транспортного обслуживания населения автомобильным транспортом по муниципальным маршрутам регулярных перевозок пассажиров и багажа садово-дачного направления на территории Республики Бурятия</t>
  </si>
  <si>
    <t xml:space="preserve"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 </t>
  </si>
  <si>
    <t>осуществление отдельных государственных полномочий по уведомительной регистрации коллективных договоров</t>
  </si>
  <si>
    <t xml:space="preserve">осуществление государственных полномочий по хранению, комплектованию, учету и использованию архивных документов Республики Бурятия 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</si>
  <si>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</si>
  <si>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созданию и организации деятельности административных комиссий</t>
  </si>
  <si>
    <t xml:space="preserve"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 </t>
  </si>
  <si>
    <t>финансовая поддержка ТОС посредством республиканского конкурса "Лучшее территориальное общественное самоуправление"</t>
  </si>
  <si>
    <t>уведомление министерства</t>
  </si>
  <si>
    <t>на государственную поддержку отрасли культуры</t>
  </si>
  <si>
    <t>на техническое оснащение муниципальных музеев</t>
  </si>
  <si>
    <t>на увеличение фондов оплаты труда педагогических работников муниципальных организаций дополнительного образования</t>
  </si>
  <si>
    <t xml:space="preserve">на повышение средней заработной платы работников муниципальных учреждений культуры </t>
  </si>
  <si>
    <t>2024 - 2025 годы</t>
  </si>
  <si>
    <t>2024-2025 годы</t>
  </si>
  <si>
    <t>расходы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</si>
  <si>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ИТОГО УК</t>
  </si>
  <si>
    <t>2024-2025  годы</t>
  </si>
  <si>
    <t>Распоряжение от 05.04.2023 №168</t>
  </si>
  <si>
    <t>расходы ХСО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</si>
</sst>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4" fontId="0" fillId="0" borderId="1" xfId="0" applyNumberFormat="1" applyBorder="1"/>
    <xf numFmtId="4" fontId="0" fillId="0" borderId="0" xfId="0" applyNumberFormat="1"/>
    <xf numFmtId="164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4" fontId="0" fillId="0" borderId="0" xfId="0" applyNumberFormat="1" applyAlignment="1">
      <alignment wrapText="1"/>
    </xf>
    <xf numFmtId="4" fontId="0" fillId="0" borderId="1" xfId="0" applyNumberFormat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Fill="1" applyBorder="1"/>
    <xf numFmtId="16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0" fontId="0" fillId="0" borderId="0" xfId="0" applyFill="1"/>
    <xf numFmtId="4" fontId="1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0" fillId="0" borderId="1" xfId="0" applyFill="1" applyBorder="1" applyAlignment="1">
      <alignment wrapText="1"/>
    </xf>
    <xf numFmtId="4" fontId="1" fillId="0" borderId="1" xfId="0" applyNumberFormat="1" applyFont="1" applyFill="1" applyBorder="1"/>
    <xf numFmtId="164" fontId="0" fillId="0" borderId="0" xfId="0" applyNumberFormat="1" applyBorder="1" applyAlignment="1">
      <alignment wrapText="1"/>
    </xf>
    <xf numFmtId="0" fontId="0" fillId="0" borderId="1" xfId="0" applyFont="1" applyBorder="1" applyAlignment="1">
      <alignment wrapText="1"/>
    </xf>
    <xf numFmtId="4" fontId="0" fillId="0" borderId="0" xfId="0" applyNumberFormat="1" applyFill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wrapText="1"/>
    </xf>
    <xf numFmtId="4" fontId="2" fillId="0" borderId="0" xfId="0" applyNumberFormat="1" applyFont="1" applyBorder="1"/>
    <xf numFmtId="0" fontId="0" fillId="0" borderId="0" xfId="0" applyBorder="1"/>
    <xf numFmtId="0" fontId="1" fillId="0" borderId="0" xfId="0" applyFont="1" applyBorder="1" applyAlignment="1">
      <alignment wrapText="1"/>
    </xf>
    <xf numFmtId="4" fontId="1" fillId="0" borderId="0" xfId="0" applyNumberFormat="1" applyFont="1" applyBorder="1"/>
    <xf numFmtId="164" fontId="1" fillId="0" borderId="0" xfId="0" applyNumberFormat="1" applyFont="1" applyBorder="1" applyAlignment="1">
      <alignment wrapText="1"/>
    </xf>
    <xf numFmtId="4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Border="1" applyAlignment="1">
      <alignment wrapText="1"/>
    </xf>
    <xf numFmtId="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164" fontId="0" fillId="0" borderId="1" xfId="0" applyNumberFormat="1" applyFont="1" applyBorder="1" applyAlignment="1">
      <alignment wrapText="1"/>
    </xf>
    <xf numFmtId="4" fontId="0" fillId="0" borderId="1" xfId="0" applyNumberFormat="1" applyFont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Border="1"/>
    <xf numFmtId="164" fontId="0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" fontId="0" fillId="0" borderId="1" xfId="0" applyNumberFormat="1" applyFont="1" applyFill="1" applyBorder="1"/>
    <xf numFmtId="4" fontId="3" fillId="0" borderId="0" xfId="0" applyNumberFormat="1" applyFont="1" applyBorder="1" applyAlignment="1">
      <alignment wrapText="1"/>
    </xf>
    <xf numFmtId="4" fontId="1" fillId="0" borderId="2" xfId="0" applyNumberFormat="1" applyFont="1" applyBorder="1"/>
    <xf numFmtId="0" fontId="0" fillId="0" borderId="2" xfId="0" applyBorder="1" applyAlignment="1">
      <alignment wrapText="1"/>
    </xf>
    <xf numFmtId="164" fontId="1" fillId="0" borderId="2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4" fontId="3" fillId="0" borderId="0" xfId="0" applyNumberFormat="1" applyFont="1" applyFill="1" applyBorder="1"/>
    <xf numFmtId="4" fontId="5" fillId="0" borderId="0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Fill="1"/>
    <xf numFmtId="4" fontId="0" fillId="0" borderId="0" xfId="0" applyNumberFormat="1" applyFill="1" applyBorder="1"/>
    <xf numFmtId="0" fontId="2" fillId="0" borderId="0" xfId="0" applyFont="1" applyAlignment="1">
      <alignment horizontal="center" wrapText="1"/>
    </xf>
    <xf numFmtId="0" fontId="0" fillId="0" borderId="3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vertical="top" wrapText="1"/>
    </xf>
    <xf numFmtId="0" fontId="0" fillId="0" borderId="2" xfId="0" applyBorder="1" applyAlignment="1"/>
    <xf numFmtId="164" fontId="0" fillId="0" borderId="2" xfId="0" applyNumberFormat="1" applyFill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0" fontId="0" fillId="0" borderId="2" xfId="0" applyBorder="1" applyAlignment="1"/>
    <xf numFmtId="0" fontId="0" fillId="0" borderId="3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164" fontId="0" fillId="0" borderId="3" xfId="0" applyNumberFormat="1" applyFill="1" applyBorder="1" applyAlignment="1">
      <alignment horizontal="left" wrapText="1"/>
    </xf>
    <xf numFmtId="164" fontId="0" fillId="0" borderId="2" xfId="0" applyNumberForma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0"/>
  <sheetViews>
    <sheetView tabSelected="1" topLeftCell="A4" workbookViewId="0">
      <selection activeCell="D12" sqref="D12"/>
    </sheetView>
  </sheetViews>
  <sheetFormatPr defaultRowHeight="15"/>
  <cols>
    <col min="1" max="1" width="31.7109375" style="10" customWidth="1"/>
    <col min="2" max="2" width="16.28515625" style="2" bestFit="1" customWidth="1"/>
    <col min="3" max="3" width="30.5703125" style="2" customWidth="1"/>
    <col min="4" max="4" width="37.7109375" style="10" customWidth="1"/>
    <col min="5" max="5" width="21.28515625" style="3" customWidth="1"/>
    <col min="6" max="6" width="16.28515625" style="5" bestFit="1" customWidth="1"/>
    <col min="7" max="7" width="14" bestFit="1" customWidth="1"/>
    <col min="8" max="8" width="14.140625" customWidth="1"/>
  </cols>
  <sheetData>
    <row r="1" spans="1:9" ht="23.25" customHeight="1">
      <c r="A1" s="72" t="s">
        <v>37</v>
      </c>
      <c r="B1" s="72"/>
      <c r="C1" s="72"/>
      <c r="D1" s="72"/>
      <c r="E1" s="72"/>
      <c r="F1" s="72"/>
    </row>
    <row r="2" spans="1:9" ht="23.25" customHeight="1">
      <c r="A2" s="56"/>
      <c r="B2" s="56"/>
      <c r="C2" s="56"/>
      <c r="D2" s="56"/>
      <c r="E2" s="56"/>
      <c r="F2" s="56"/>
    </row>
    <row r="3" spans="1:9" ht="45">
      <c r="A3" s="43" t="s">
        <v>72</v>
      </c>
      <c r="B3" s="19">
        <f>SUM(B4:B9)</f>
        <v>347305341.76999998</v>
      </c>
      <c r="C3" s="15" t="s">
        <v>41</v>
      </c>
      <c r="D3" s="9" t="s">
        <v>83</v>
      </c>
      <c r="E3" s="16" t="s">
        <v>82</v>
      </c>
      <c r="F3" s="17">
        <f>SUM(F4:F9)</f>
        <v>347305341.76999998</v>
      </c>
    </row>
    <row r="4" spans="1:9" ht="30">
      <c r="A4" s="52" t="s">
        <v>28</v>
      </c>
      <c r="B4" s="44">
        <v>345080884.76999998</v>
      </c>
      <c r="C4" s="8" t="s">
        <v>29</v>
      </c>
      <c r="D4" s="8"/>
      <c r="E4" s="8" t="s">
        <v>43</v>
      </c>
      <c r="F4" s="39">
        <f>B4</f>
        <v>345080884.76999998</v>
      </c>
    </row>
    <row r="5" spans="1:9" ht="30">
      <c r="A5" s="18" t="s">
        <v>39</v>
      </c>
      <c r="B5" s="44">
        <v>374547</v>
      </c>
      <c r="C5" s="6" t="s">
        <v>40</v>
      </c>
      <c r="D5" s="8" t="s">
        <v>42</v>
      </c>
      <c r="E5" s="8" t="s">
        <v>19</v>
      </c>
      <c r="F5" s="39">
        <f>B5</f>
        <v>374547</v>
      </c>
    </row>
    <row r="6" spans="1:9" ht="90.75" customHeight="1">
      <c r="A6" s="18" t="s">
        <v>45</v>
      </c>
      <c r="B6" s="44">
        <v>148100</v>
      </c>
      <c r="C6" s="6" t="s">
        <v>46</v>
      </c>
      <c r="D6" s="8" t="s">
        <v>73</v>
      </c>
      <c r="E6" s="8" t="s">
        <v>19</v>
      </c>
      <c r="F6" s="39">
        <f>B6</f>
        <v>148100</v>
      </c>
    </row>
    <row r="7" spans="1:9" ht="60">
      <c r="A7" s="8" t="s">
        <v>55</v>
      </c>
      <c r="B7" s="1">
        <v>1045810</v>
      </c>
      <c r="C7" s="6" t="s">
        <v>56</v>
      </c>
      <c r="D7" s="8" t="s">
        <v>84</v>
      </c>
      <c r="E7" s="8" t="s">
        <v>71</v>
      </c>
      <c r="F7" s="40">
        <f>B7</f>
        <v>1045810</v>
      </c>
      <c r="G7" s="14"/>
    </row>
    <row r="8" spans="1:9" ht="60">
      <c r="A8" s="8" t="s">
        <v>79</v>
      </c>
      <c r="B8" s="1">
        <v>656000</v>
      </c>
      <c r="C8" s="6" t="s">
        <v>92</v>
      </c>
      <c r="D8" s="8" t="s">
        <v>85</v>
      </c>
      <c r="E8" s="8" t="s">
        <v>19</v>
      </c>
      <c r="F8" s="40">
        <f>B8</f>
        <v>656000</v>
      </c>
      <c r="G8" s="14"/>
    </row>
    <row r="9" spans="1:9">
      <c r="A9" s="8"/>
      <c r="B9" s="11"/>
      <c r="C9" s="6"/>
      <c r="D9" s="8"/>
      <c r="E9" s="4"/>
      <c r="F9" s="39"/>
      <c r="G9" s="14"/>
    </row>
    <row r="10" spans="1:9">
      <c r="A10" s="9" t="s">
        <v>2</v>
      </c>
      <c r="B10" s="1"/>
      <c r="C10" s="6"/>
      <c r="D10" s="8"/>
      <c r="E10" s="8"/>
      <c r="F10" s="40"/>
      <c r="G10" s="14"/>
    </row>
    <row r="11" spans="1:9" ht="45">
      <c r="A11" s="8" t="s">
        <v>13</v>
      </c>
      <c r="B11" s="44">
        <v>148100</v>
      </c>
      <c r="C11" s="6" t="s">
        <v>46</v>
      </c>
      <c r="D11" s="8" t="s">
        <v>158</v>
      </c>
      <c r="E11" s="4" t="s">
        <v>53</v>
      </c>
      <c r="F11" s="13">
        <f t="shared" ref="F11:F32" si="0">B11</f>
        <v>148100</v>
      </c>
      <c r="G11" s="14"/>
    </row>
    <row r="12" spans="1:9" ht="90">
      <c r="A12" s="8" t="s">
        <v>54</v>
      </c>
      <c r="B12" s="11">
        <v>195000</v>
      </c>
      <c r="C12" s="6" t="s">
        <v>57</v>
      </c>
      <c r="D12" s="18" t="s">
        <v>80</v>
      </c>
      <c r="E12" s="4" t="s">
        <v>53</v>
      </c>
      <c r="F12" s="13">
        <f t="shared" si="0"/>
        <v>195000</v>
      </c>
      <c r="G12" s="14"/>
      <c r="I12" s="14"/>
    </row>
    <row r="13" spans="1:9" ht="60">
      <c r="A13" s="8" t="s">
        <v>13</v>
      </c>
      <c r="B13" s="11">
        <v>-146220</v>
      </c>
      <c r="C13" s="6" t="s">
        <v>58</v>
      </c>
      <c r="D13" s="18" t="s">
        <v>64</v>
      </c>
      <c r="E13" s="12" t="s">
        <v>86</v>
      </c>
      <c r="F13" s="13">
        <f t="shared" si="0"/>
        <v>-146220</v>
      </c>
      <c r="G13" s="14"/>
    </row>
    <row r="14" spans="1:9" ht="30" customHeight="1">
      <c r="A14" s="8" t="s">
        <v>13</v>
      </c>
      <c r="B14" s="11">
        <v>146220</v>
      </c>
      <c r="C14" s="6" t="s">
        <v>58</v>
      </c>
      <c r="D14" s="18" t="s">
        <v>59</v>
      </c>
      <c r="E14" s="12" t="s">
        <v>86</v>
      </c>
      <c r="F14" s="13">
        <f t="shared" si="0"/>
        <v>146220</v>
      </c>
      <c r="G14" s="14"/>
    </row>
    <row r="15" spans="1:9" ht="90">
      <c r="A15" s="8" t="s">
        <v>13</v>
      </c>
      <c r="B15" s="11">
        <v>-62604.7</v>
      </c>
      <c r="C15" s="6" t="s">
        <v>60</v>
      </c>
      <c r="D15" s="18" t="s">
        <v>61</v>
      </c>
      <c r="E15" s="12" t="s">
        <v>86</v>
      </c>
      <c r="F15" s="13">
        <f t="shared" si="0"/>
        <v>-62604.7</v>
      </c>
      <c r="G15" s="14"/>
    </row>
    <row r="16" spans="1:9" ht="60">
      <c r="A16" s="8" t="s">
        <v>13</v>
      </c>
      <c r="B16" s="11">
        <v>11190</v>
      </c>
      <c r="C16" s="6" t="s">
        <v>60</v>
      </c>
      <c r="D16" s="18" t="s">
        <v>63</v>
      </c>
      <c r="E16" s="12" t="s">
        <v>86</v>
      </c>
      <c r="F16" s="13">
        <f t="shared" si="0"/>
        <v>11190</v>
      </c>
      <c r="G16" s="14"/>
    </row>
    <row r="17" spans="1:7" ht="45">
      <c r="A17" s="8" t="s">
        <v>13</v>
      </c>
      <c r="B17" s="11">
        <v>51414.7</v>
      </c>
      <c r="C17" s="6" t="s">
        <v>60</v>
      </c>
      <c r="D17" s="18" t="s">
        <v>62</v>
      </c>
      <c r="E17" s="12" t="s">
        <v>86</v>
      </c>
      <c r="F17" s="13">
        <f t="shared" si="0"/>
        <v>51414.7</v>
      </c>
      <c r="G17" s="14"/>
    </row>
    <row r="18" spans="1:7" ht="60">
      <c r="A18" s="8" t="s">
        <v>13</v>
      </c>
      <c r="B18" s="11">
        <v>-206313</v>
      </c>
      <c r="C18" s="6" t="s">
        <v>65</v>
      </c>
      <c r="D18" s="18" t="s">
        <v>66</v>
      </c>
      <c r="E18" s="12" t="s">
        <v>86</v>
      </c>
      <c r="F18" s="13">
        <f t="shared" si="0"/>
        <v>-206313</v>
      </c>
      <c r="G18" s="14"/>
    </row>
    <row r="19" spans="1:7" ht="45">
      <c r="A19" s="8" t="s">
        <v>13</v>
      </c>
      <c r="B19" s="11">
        <v>96225.279999999999</v>
      </c>
      <c r="C19" s="6" t="s">
        <v>65</v>
      </c>
      <c r="D19" s="18" t="s">
        <v>67</v>
      </c>
      <c r="E19" s="12" t="s">
        <v>86</v>
      </c>
      <c r="F19" s="13">
        <f t="shared" si="0"/>
        <v>96225.279999999999</v>
      </c>
      <c r="G19" s="14"/>
    </row>
    <row r="20" spans="1:7" ht="90">
      <c r="A20" s="8" t="s">
        <v>13</v>
      </c>
      <c r="B20" s="11">
        <v>100784</v>
      </c>
      <c r="C20" s="6" t="s">
        <v>65</v>
      </c>
      <c r="D20" s="18" t="s">
        <v>68</v>
      </c>
      <c r="E20" s="12" t="s">
        <v>86</v>
      </c>
      <c r="F20" s="13">
        <f t="shared" si="0"/>
        <v>100784</v>
      </c>
      <c r="G20" s="14"/>
    </row>
    <row r="21" spans="1:7" ht="36" customHeight="1">
      <c r="A21" s="8" t="s">
        <v>13</v>
      </c>
      <c r="B21" s="11">
        <v>9303.7199999999993</v>
      </c>
      <c r="C21" s="6" t="s">
        <v>65</v>
      </c>
      <c r="D21" s="18" t="s">
        <v>59</v>
      </c>
      <c r="E21" s="12" t="s">
        <v>86</v>
      </c>
      <c r="F21" s="13">
        <f t="shared" si="0"/>
        <v>9303.7199999999993</v>
      </c>
      <c r="G21" s="14"/>
    </row>
    <row r="22" spans="1:7" ht="45">
      <c r="A22" s="8" t="s">
        <v>54</v>
      </c>
      <c r="B22" s="11">
        <v>50045</v>
      </c>
      <c r="C22" s="13" t="s">
        <v>93</v>
      </c>
      <c r="D22" s="8" t="s">
        <v>69</v>
      </c>
      <c r="E22" s="12" t="s">
        <v>86</v>
      </c>
      <c r="F22" s="39">
        <f>B22</f>
        <v>50045</v>
      </c>
      <c r="G22" s="2"/>
    </row>
    <row r="23" spans="1:7" ht="16.5" customHeight="1">
      <c r="A23" s="8" t="s">
        <v>13</v>
      </c>
      <c r="B23" s="11">
        <v>-80000</v>
      </c>
      <c r="C23" s="73" t="s">
        <v>95</v>
      </c>
      <c r="D23" s="75" t="s">
        <v>97</v>
      </c>
      <c r="E23" s="77" t="s">
        <v>96</v>
      </c>
      <c r="F23" s="13">
        <f t="shared" si="0"/>
        <v>-80000</v>
      </c>
      <c r="G23" s="14"/>
    </row>
    <row r="24" spans="1:7" ht="20.25" customHeight="1">
      <c r="A24" s="8" t="s">
        <v>13</v>
      </c>
      <c r="B24" s="11">
        <v>80000</v>
      </c>
      <c r="C24" s="74"/>
      <c r="D24" s="76"/>
      <c r="E24" s="78"/>
      <c r="F24" s="13">
        <f t="shared" si="0"/>
        <v>80000</v>
      </c>
      <c r="G24" s="14"/>
    </row>
    <row r="25" spans="1:7" ht="121.5" customHeight="1">
      <c r="A25" s="8" t="s">
        <v>54</v>
      </c>
      <c r="B25" s="11">
        <v>-11400</v>
      </c>
      <c r="C25" s="61" t="s">
        <v>125</v>
      </c>
      <c r="D25" s="58" t="s">
        <v>126</v>
      </c>
      <c r="E25" s="62" t="s">
        <v>31</v>
      </c>
      <c r="F25" s="13">
        <f t="shared" si="0"/>
        <v>-11400</v>
      </c>
      <c r="G25" s="14"/>
    </row>
    <row r="26" spans="1:7" ht="195">
      <c r="A26" s="8" t="s">
        <v>54</v>
      </c>
      <c r="B26" s="11">
        <v>798400</v>
      </c>
      <c r="C26" s="61" t="s">
        <v>125</v>
      </c>
      <c r="D26" s="58" t="s">
        <v>127</v>
      </c>
      <c r="E26" s="62" t="s">
        <v>31</v>
      </c>
      <c r="F26" s="13">
        <f t="shared" si="0"/>
        <v>798400</v>
      </c>
      <c r="G26" s="14"/>
    </row>
    <row r="27" spans="1:7" ht="30">
      <c r="A27" s="8" t="s">
        <v>54</v>
      </c>
      <c r="B27" s="11">
        <v>48300</v>
      </c>
      <c r="C27" s="61" t="s">
        <v>125</v>
      </c>
      <c r="D27" s="58" t="s">
        <v>128</v>
      </c>
      <c r="E27" s="62" t="s">
        <v>31</v>
      </c>
      <c r="F27" s="13">
        <f t="shared" si="0"/>
        <v>48300</v>
      </c>
      <c r="G27" s="14"/>
    </row>
    <row r="28" spans="1:7" ht="105">
      <c r="A28" s="8" t="s">
        <v>54</v>
      </c>
      <c r="B28" s="11">
        <v>3578900</v>
      </c>
      <c r="C28" s="61" t="s">
        <v>125</v>
      </c>
      <c r="D28" s="58" t="s">
        <v>129</v>
      </c>
      <c r="E28" s="62" t="s">
        <v>31</v>
      </c>
      <c r="F28" s="13">
        <f t="shared" si="0"/>
        <v>3578900</v>
      </c>
      <c r="G28" s="14"/>
    </row>
    <row r="29" spans="1:7" ht="210">
      <c r="A29" s="8" t="s">
        <v>54</v>
      </c>
      <c r="B29" s="11">
        <v>1900</v>
      </c>
      <c r="C29" s="61" t="s">
        <v>125</v>
      </c>
      <c r="D29" s="58" t="s">
        <v>130</v>
      </c>
      <c r="E29" s="62" t="s">
        <v>31</v>
      </c>
      <c r="F29" s="13">
        <f t="shared" si="0"/>
        <v>1900</v>
      </c>
      <c r="G29" s="14"/>
    </row>
    <row r="30" spans="1:7" ht="60">
      <c r="A30" s="8" t="s">
        <v>13</v>
      </c>
      <c r="B30" s="11">
        <v>5325200</v>
      </c>
      <c r="C30" s="61" t="s">
        <v>125</v>
      </c>
      <c r="D30" s="58" t="s">
        <v>131</v>
      </c>
      <c r="E30" s="62" t="s">
        <v>31</v>
      </c>
      <c r="F30" s="13">
        <f t="shared" si="0"/>
        <v>5325200</v>
      </c>
      <c r="G30" s="14"/>
    </row>
    <row r="31" spans="1:7" ht="120">
      <c r="A31" s="8" t="s">
        <v>13</v>
      </c>
      <c r="B31" s="11">
        <v>4888800</v>
      </c>
      <c r="C31" s="61" t="s">
        <v>125</v>
      </c>
      <c r="D31" s="58" t="s">
        <v>132</v>
      </c>
      <c r="E31" s="62" t="s">
        <v>31</v>
      </c>
      <c r="F31" s="13">
        <f t="shared" si="0"/>
        <v>4888800</v>
      </c>
      <c r="G31" s="14"/>
    </row>
    <row r="32" spans="1:7" ht="75">
      <c r="A32" s="8" t="s">
        <v>13</v>
      </c>
      <c r="B32" s="11">
        <v>8540870</v>
      </c>
      <c r="C32" s="61" t="s">
        <v>125</v>
      </c>
      <c r="D32" s="58" t="s">
        <v>133</v>
      </c>
      <c r="E32" s="62" t="s">
        <v>31</v>
      </c>
      <c r="F32" s="13">
        <f t="shared" si="0"/>
        <v>8540870</v>
      </c>
      <c r="G32" s="14"/>
    </row>
    <row r="33" spans="1:14">
      <c r="A33" s="9" t="s">
        <v>10</v>
      </c>
      <c r="B33" s="19">
        <f>SUM(B11:B32)</f>
        <v>23564115</v>
      </c>
      <c r="C33" s="13"/>
      <c r="D33" s="18"/>
      <c r="E33" s="35" t="s">
        <v>5</v>
      </c>
      <c r="F33" s="36">
        <f>SUM(F11:F32)</f>
        <v>23564115</v>
      </c>
      <c r="G33" s="22"/>
      <c r="H33" s="2"/>
    </row>
    <row r="34" spans="1:14">
      <c r="A34" s="8"/>
      <c r="B34" s="11"/>
      <c r="C34" s="13"/>
      <c r="D34" s="18"/>
      <c r="E34" s="12"/>
      <c r="F34" s="13"/>
      <c r="G34" s="14"/>
    </row>
    <row r="35" spans="1:14" ht="30">
      <c r="A35" s="9" t="s">
        <v>26</v>
      </c>
      <c r="B35" s="11"/>
      <c r="C35" s="13"/>
      <c r="D35" s="18"/>
      <c r="E35" s="12"/>
      <c r="F35" s="13"/>
      <c r="G35" s="14"/>
    </row>
    <row r="36" spans="1:14" s="53" customFormat="1" ht="45">
      <c r="A36" s="8" t="s">
        <v>15</v>
      </c>
      <c r="B36" s="44">
        <v>-229881.37</v>
      </c>
      <c r="C36" s="13" t="s">
        <v>27</v>
      </c>
      <c r="D36" s="18" t="s">
        <v>38</v>
      </c>
      <c r="E36" s="12" t="s">
        <v>86</v>
      </c>
      <c r="F36" s="40">
        <f t="shared" ref="F36:F40" si="1">B36</f>
        <v>-229881.37</v>
      </c>
      <c r="G36" s="54"/>
    </row>
    <row r="37" spans="1:14" s="53" customFormat="1" ht="75">
      <c r="A37" s="8" t="s">
        <v>15</v>
      </c>
      <c r="B37" s="44">
        <f>149500+32493.89+93351.56+47887.48</f>
        <v>323232.93</v>
      </c>
      <c r="C37" s="13" t="s">
        <v>76</v>
      </c>
      <c r="D37" s="18" t="s">
        <v>44</v>
      </c>
      <c r="E37" s="12" t="s">
        <v>87</v>
      </c>
      <c r="F37" s="40">
        <f t="shared" si="1"/>
        <v>323232.93</v>
      </c>
      <c r="G37" s="54"/>
    </row>
    <row r="38" spans="1:14" s="53" customFormat="1" ht="30">
      <c r="A38" s="8" t="s">
        <v>15</v>
      </c>
      <c r="B38" s="44">
        <v>374547</v>
      </c>
      <c r="C38" s="6" t="s">
        <v>40</v>
      </c>
      <c r="D38" s="8" t="s">
        <v>42</v>
      </c>
      <c r="E38" s="4" t="s">
        <v>53</v>
      </c>
      <c r="F38" s="13">
        <f t="shared" si="1"/>
        <v>374547</v>
      </c>
      <c r="G38" s="54"/>
    </row>
    <row r="39" spans="1:14" s="53" customFormat="1" ht="30">
      <c r="A39" s="8" t="s">
        <v>15</v>
      </c>
      <c r="B39" s="44">
        <v>562648.43999999994</v>
      </c>
      <c r="C39" s="13" t="s">
        <v>74</v>
      </c>
      <c r="D39" s="18" t="s">
        <v>75</v>
      </c>
      <c r="E39" s="4" t="s">
        <v>53</v>
      </c>
      <c r="F39" s="40">
        <f t="shared" si="1"/>
        <v>562648.43999999994</v>
      </c>
      <c r="G39" s="54"/>
    </row>
    <row r="40" spans="1:14" s="53" customFormat="1" ht="30">
      <c r="A40" s="8" t="s">
        <v>32</v>
      </c>
      <c r="B40" s="44">
        <v>-435331.34</v>
      </c>
      <c r="C40" s="13" t="s">
        <v>88</v>
      </c>
      <c r="D40" s="18" t="s">
        <v>78</v>
      </c>
      <c r="E40" s="12" t="s">
        <v>86</v>
      </c>
      <c r="F40" s="40">
        <f t="shared" si="1"/>
        <v>-435331.34</v>
      </c>
      <c r="G40" s="54"/>
    </row>
    <row r="41" spans="1:14" ht="30">
      <c r="A41" s="8" t="s">
        <v>15</v>
      </c>
      <c r="B41" s="11">
        <v>435331.34</v>
      </c>
      <c r="C41" s="13" t="s">
        <v>88</v>
      </c>
      <c r="D41" s="8" t="s">
        <v>77</v>
      </c>
      <c r="E41" s="12" t="s">
        <v>86</v>
      </c>
      <c r="F41" s="6">
        <f t="shared" ref="F41:F60" si="2">B41</f>
        <v>435331.34</v>
      </c>
      <c r="N41" s="20"/>
    </row>
    <row r="42" spans="1:14" ht="45">
      <c r="A42" s="8" t="s">
        <v>15</v>
      </c>
      <c r="B42" s="11">
        <v>14100</v>
      </c>
      <c r="C42" s="13" t="s">
        <v>93</v>
      </c>
      <c r="D42" s="8" t="s">
        <v>69</v>
      </c>
      <c r="E42" s="12" t="s">
        <v>86</v>
      </c>
      <c r="F42" s="39">
        <f>B42</f>
        <v>14100</v>
      </c>
      <c r="G42" s="2"/>
    </row>
    <row r="43" spans="1:14" ht="60">
      <c r="A43" s="8" t="s">
        <v>15</v>
      </c>
      <c r="B43" s="11">
        <v>-692215.57</v>
      </c>
      <c r="C43" s="13" t="s">
        <v>157</v>
      </c>
      <c r="D43" s="59" t="s">
        <v>98</v>
      </c>
      <c r="E43" s="12" t="s">
        <v>86</v>
      </c>
      <c r="F43" s="6">
        <f t="shared" si="2"/>
        <v>-692215.57</v>
      </c>
      <c r="N43" s="20"/>
    </row>
    <row r="44" spans="1:14" ht="45">
      <c r="A44" s="8" t="s">
        <v>15</v>
      </c>
      <c r="B44" s="11">
        <v>-420370</v>
      </c>
      <c r="C44" s="13" t="s">
        <v>157</v>
      </c>
      <c r="D44" s="59" t="s">
        <v>100</v>
      </c>
      <c r="E44" s="12" t="s">
        <v>86</v>
      </c>
      <c r="F44" s="6">
        <f t="shared" si="2"/>
        <v>-420370</v>
      </c>
      <c r="N44" s="20"/>
    </row>
    <row r="45" spans="1:14" ht="75">
      <c r="A45" s="8" t="s">
        <v>15</v>
      </c>
      <c r="B45" s="11">
        <v>-887414.43</v>
      </c>
      <c r="C45" s="13" t="s">
        <v>157</v>
      </c>
      <c r="D45" s="59" t="s">
        <v>99</v>
      </c>
      <c r="E45" s="12" t="s">
        <v>86</v>
      </c>
      <c r="F45" s="6">
        <f t="shared" si="2"/>
        <v>-887414.43</v>
      </c>
      <c r="N45" s="20"/>
    </row>
    <row r="46" spans="1:14" ht="45">
      <c r="A46" s="8" t="s">
        <v>15</v>
      </c>
      <c r="B46" s="11">
        <v>2000000</v>
      </c>
      <c r="C46" s="13" t="s">
        <v>157</v>
      </c>
      <c r="D46" s="59" t="s">
        <v>101</v>
      </c>
      <c r="E46" s="12" t="s">
        <v>86</v>
      </c>
      <c r="F46" s="6">
        <f t="shared" si="2"/>
        <v>2000000</v>
      </c>
      <c r="N46" s="20"/>
    </row>
    <row r="47" spans="1:14" ht="60">
      <c r="A47" s="8" t="s">
        <v>15</v>
      </c>
      <c r="B47" s="11">
        <v>-1471772.94</v>
      </c>
      <c r="C47" s="13" t="s">
        <v>102</v>
      </c>
      <c r="D47" s="59" t="s">
        <v>98</v>
      </c>
      <c r="E47" s="12" t="s">
        <v>86</v>
      </c>
      <c r="F47" s="6">
        <f t="shared" si="2"/>
        <v>-1471772.94</v>
      </c>
      <c r="N47" s="20"/>
    </row>
    <row r="48" spans="1:14" ht="135.75" customHeight="1">
      <c r="A48" s="8" t="s">
        <v>15</v>
      </c>
      <c r="B48" s="11">
        <v>1471772.94</v>
      </c>
      <c r="C48" s="13" t="s">
        <v>102</v>
      </c>
      <c r="D48" s="59" t="s">
        <v>103</v>
      </c>
      <c r="E48" s="12" t="s">
        <v>86</v>
      </c>
      <c r="F48" s="6">
        <f t="shared" si="2"/>
        <v>1471772.94</v>
      </c>
      <c r="N48" s="20"/>
    </row>
    <row r="49" spans="1:14" ht="45.75" customHeight="1">
      <c r="A49" s="8" t="s">
        <v>15</v>
      </c>
      <c r="B49" s="11">
        <v>-428500</v>
      </c>
      <c r="C49" s="13" t="s">
        <v>108</v>
      </c>
      <c r="D49" s="59" t="s">
        <v>109</v>
      </c>
      <c r="E49" s="12" t="s">
        <v>86</v>
      </c>
      <c r="F49" s="6">
        <f t="shared" si="2"/>
        <v>-428500</v>
      </c>
      <c r="N49" s="20"/>
    </row>
    <row r="50" spans="1:14" ht="138.75" customHeight="1">
      <c r="A50" s="8" t="s">
        <v>15</v>
      </c>
      <c r="B50" s="11">
        <v>428500</v>
      </c>
      <c r="C50" s="13" t="s">
        <v>108</v>
      </c>
      <c r="D50" s="60" t="s">
        <v>124</v>
      </c>
      <c r="E50" s="12" t="s">
        <v>86</v>
      </c>
      <c r="F50" s="6">
        <f t="shared" si="2"/>
        <v>428500</v>
      </c>
      <c r="N50" s="20"/>
    </row>
    <row r="51" spans="1:14" ht="61.5" customHeight="1">
      <c r="A51" s="8" t="s">
        <v>15</v>
      </c>
      <c r="B51" s="11">
        <v>-149500</v>
      </c>
      <c r="C51" s="13" t="s">
        <v>112</v>
      </c>
      <c r="D51" s="59" t="s">
        <v>98</v>
      </c>
      <c r="E51" s="12" t="s">
        <v>86</v>
      </c>
      <c r="F51" s="6">
        <f t="shared" si="2"/>
        <v>-149500</v>
      </c>
      <c r="N51" s="20"/>
    </row>
    <row r="52" spans="1:14" ht="76.5" customHeight="1">
      <c r="A52" s="8" t="s">
        <v>15</v>
      </c>
      <c r="B52" s="11">
        <v>149500</v>
      </c>
      <c r="C52" s="13" t="s">
        <v>112</v>
      </c>
      <c r="D52" s="59" t="s">
        <v>113</v>
      </c>
      <c r="E52" s="12" t="s">
        <v>86</v>
      </c>
      <c r="F52" s="6">
        <f t="shared" si="2"/>
        <v>149500</v>
      </c>
      <c r="N52" s="20"/>
    </row>
    <row r="53" spans="1:14" ht="33.75" customHeight="1">
      <c r="A53" s="8" t="s">
        <v>15</v>
      </c>
      <c r="B53" s="11">
        <v>-64668.66</v>
      </c>
      <c r="C53" s="13" t="s">
        <v>114</v>
      </c>
      <c r="D53" s="59" t="s">
        <v>115</v>
      </c>
      <c r="E53" s="12" t="s">
        <v>86</v>
      </c>
      <c r="F53" s="6">
        <f t="shared" si="2"/>
        <v>-64668.66</v>
      </c>
      <c r="N53" s="20"/>
    </row>
    <row r="54" spans="1:14" ht="33" customHeight="1">
      <c r="A54" s="8" t="s">
        <v>15</v>
      </c>
      <c r="B54" s="11">
        <v>64668.66</v>
      </c>
      <c r="C54" s="13" t="s">
        <v>114</v>
      </c>
      <c r="D54" s="59" t="s">
        <v>116</v>
      </c>
      <c r="E54" s="12" t="s">
        <v>86</v>
      </c>
      <c r="F54" s="6">
        <f t="shared" si="2"/>
        <v>64668.66</v>
      </c>
      <c r="N54" s="20"/>
    </row>
    <row r="55" spans="1:14" ht="33" customHeight="1">
      <c r="A55" s="8" t="s">
        <v>15</v>
      </c>
      <c r="B55" s="11">
        <v>-272878.81</v>
      </c>
      <c r="C55" s="13" t="s">
        <v>134</v>
      </c>
      <c r="D55" s="59" t="s">
        <v>121</v>
      </c>
      <c r="E55" s="12" t="s">
        <v>86</v>
      </c>
      <c r="F55" s="6">
        <f t="shared" si="2"/>
        <v>-272878.81</v>
      </c>
      <c r="N55" s="20"/>
    </row>
    <row r="56" spans="1:14" ht="47.25" customHeight="1">
      <c r="A56" s="8" t="s">
        <v>15</v>
      </c>
      <c r="B56" s="11">
        <v>5009982.9800000004</v>
      </c>
      <c r="C56" s="13" t="s">
        <v>134</v>
      </c>
      <c r="D56" s="59" t="s">
        <v>122</v>
      </c>
      <c r="E56" s="12" t="s">
        <v>86</v>
      </c>
      <c r="F56" s="6">
        <f t="shared" si="2"/>
        <v>5009982.9800000004</v>
      </c>
      <c r="N56" s="20"/>
    </row>
    <row r="57" spans="1:14" ht="102" customHeight="1">
      <c r="A57" s="8" t="s">
        <v>135</v>
      </c>
      <c r="B57" s="11">
        <v>290019793.83999997</v>
      </c>
      <c r="C57" s="13" t="s">
        <v>125</v>
      </c>
      <c r="D57" s="59" t="s">
        <v>136</v>
      </c>
      <c r="E57" s="12" t="s">
        <v>31</v>
      </c>
      <c r="F57" s="6">
        <f t="shared" si="2"/>
        <v>290019793.83999997</v>
      </c>
      <c r="N57" s="20"/>
    </row>
    <row r="58" spans="1:14" ht="60">
      <c r="A58" s="8" t="s">
        <v>15</v>
      </c>
      <c r="B58" s="11">
        <v>-878246.53</v>
      </c>
      <c r="C58" s="13" t="s">
        <v>125</v>
      </c>
      <c r="D58" s="59" t="s">
        <v>137</v>
      </c>
      <c r="E58" s="12" t="s">
        <v>31</v>
      </c>
      <c r="F58" s="6">
        <f t="shared" si="2"/>
        <v>-878246.53</v>
      </c>
      <c r="N58" s="20"/>
    </row>
    <row r="59" spans="1:14" ht="75">
      <c r="A59" s="8" t="s">
        <v>15</v>
      </c>
      <c r="B59" s="11">
        <v>8833000</v>
      </c>
      <c r="C59" s="13" t="s">
        <v>125</v>
      </c>
      <c r="D59" s="59" t="s">
        <v>138</v>
      </c>
      <c r="E59" s="12" t="s">
        <v>31</v>
      </c>
      <c r="F59" s="6">
        <f t="shared" si="2"/>
        <v>8833000</v>
      </c>
      <c r="N59" s="20"/>
    </row>
    <row r="60" spans="1:14" ht="75">
      <c r="A60" s="8" t="s">
        <v>15</v>
      </c>
      <c r="B60" s="11">
        <v>2408340</v>
      </c>
      <c r="C60" s="13" t="s">
        <v>125</v>
      </c>
      <c r="D60" s="59" t="s">
        <v>133</v>
      </c>
      <c r="E60" s="12" t="s">
        <v>31</v>
      </c>
      <c r="F60" s="6">
        <f t="shared" si="2"/>
        <v>2408340</v>
      </c>
      <c r="N60" s="20"/>
    </row>
    <row r="61" spans="1:14">
      <c r="A61" s="9" t="s">
        <v>11</v>
      </c>
      <c r="B61" s="19">
        <f>SUM(B36:B60)</f>
        <v>306164638.48000002</v>
      </c>
      <c r="C61" s="17"/>
      <c r="D61" s="9"/>
      <c r="E61" s="35"/>
      <c r="F61" s="17">
        <f>SUM(F36:F60)</f>
        <v>306164638.48000002</v>
      </c>
      <c r="G61" s="2"/>
      <c r="N61" s="20"/>
    </row>
    <row r="62" spans="1:14">
      <c r="A62" s="8"/>
      <c r="B62" s="11"/>
      <c r="C62" s="6"/>
      <c r="D62" s="8"/>
      <c r="E62" s="12"/>
      <c r="F62" s="6"/>
      <c r="N62" s="20"/>
    </row>
    <row r="63" spans="1:14">
      <c r="A63" s="9" t="s">
        <v>6</v>
      </c>
      <c r="B63" s="11"/>
      <c r="C63" s="6"/>
      <c r="D63" s="8"/>
      <c r="E63" s="4"/>
      <c r="F63" s="6"/>
      <c r="N63" s="20"/>
    </row>
    <row r="64" spans="1:14" ht="30">
      <c r="A64" s="21" t="s">
        <v>16</v>
      </c>
      <c r="B64" s="11">
        <v>120000</v>
      </c>
      <c r="C64" s="13" t="s">
        <v>47</v>
      </c>
      <c r="D64" s="8" t="s">
        <v>48</v>
      </c>
      <c r="E64" s="12" t="s">
        <v>86</v>
      </c>
      <c r="F64" s="13">
        <v>120000</v>
      </c>
      <c r="N64" s="20"/>
    </row>
    <row r="65" spans="1:14" ht="30">
      <c r="A65" s="8" t="s">
        <v>6</v>
      </c>
      <c r="B65" s="11">
        <v>-250527.05</v>
      </c>
      <c r="C65" s="13"/>
      <c r="D65" s="8" t="s">
        <v>49</v>
      </c>
      <c r="E65" s="12" t="s">
        <v>86</v>
      </c>
      <c r="F65" s="13">
        <f>B65</f>
        <v>-250527.05</v>
      </c>
      <c r="N65" s="20"/>
    </row>
    <row r="66" spans="1:14" ht="45">
      <c r="A66" s="8" t="s">
        <v>123</v>
      </c>
      <c r="B66" s="11">
        <v>26805</v>
      </c>
      <c r="C66" s="13" t="s">
        <v>93</v>
      </c>
      <c r="D66" s="8" t="s">
        <v>69</v>
      </c>
      <c r="E66" s="12" t="s">
        <v>86</v>
      </c>
      <c r="F66" s="39">
        <f>B66</f>
        <v>26805</v>
      </c>
      <c r="G66" s="2"/>
    </row>
    <row r="67" spans="1:14" ht="60">
      <c r="A67" s="8" t="s">
        <v>6</v>
      </c>
      <c r="B67" s="11">
        <v>150000</v>
      </c>
      <c r="C67" s="13" t="s">
        <v>94</v>
      </c>
      <c r="D67" s="8" t="s">
        <v>50</v>
      </c>
      <c r="E67" s="12" t="s">
        <v>86</v>
      </c>
      <c r="F67" s="13">
        <f t="shared" ref="F67:F84" si="3">B67</f>
        <v>150000</v>
      </c>
      <c r="N67" s="20"/>
    </row>
    <row r="68" spans="1:14" ht="30">
      <c r="A68" s="8" t="s">
        <v>6</v>
      </c>
      <c r="B68" s="1">
        <v>1045810</v>
      </c>
      <c r="C68" s="6" t="s">
        <v>56</v>
      </c>
      <c r="D68" s="8" t="s">
        <v>70</v>
      </c>
      <c r="E68" s="4" t="s">
        <v>53</v>
      </c>
      <c r="F68" s="6">
        <f t="shared" si="3"/>
        <v>1045810</v>
      </c>
      <c r="N68" s="20"/>
    </row>
    <row r="69" spans="1:14" ht="30">
      <c r="A69" s="8" t="s">
        <v>36</v>
      </c>
      <c r="B69" s="11">
        <v>4523.3</v>
      </c>
      <c r="C69" s="6" t="s">
        <v>104</v>
      </c>
      <c r="D69" s="8" t="s">
        <v>105</v>
      </c>
      <c r="E69" s="12" t="s">
        <v>86</v>
      </c>
      <c r="F69" s="6">
        <f t="shared" si="3"/>
        <v>4523.3</v>
      </c>
      <c r="N69" s="20"/>
    </row>
    <row r="70" spans="1:14" ht="30">
      <c r="A70" s="8" t="s">
        <v>6</v>
      </c>
      <c r="B70" s="11">
        <v>-1045810</v>
      </c>
      <c r="C70" s="13" t="s">
        <v>106</v>
      </c>
      <c r="D70" s="8" t="s">
        <v>107</v>
      </c>
      <c r="E70" s="12" t="s">
        <v>86</v>
      </c>
      <c r="F70" s="6">
        <f t="shared" si="3"/>
        <v>-1045810</v>
      </c>
      <c r="N70" s="20"/>
    </row>
    <row r="71" spans="1:14" ht="30">
      <c r="A71" s="8" t="s">
        <v>6</v>
      </c>
      <c r="B71" s="11">
        <v>1045810</v>
      </c>
      <c r="C71" s="13" t="s">
        <v>106</v>
      </c>
      <c r="D71" s="8" t="s">
        <v>70</v>
      </c>
      <c r="E71" s="12" t="s">
        <v>86</v>
      </c>
      <c r="F71" s="6">
        <f t="shared" si="3"/>
        <v>1045810</v>
      </c>
      <c r="N71" s="20"/>
    </row>
    <row r="72" spans="1:14" ht="30">
      <c r="A72" s="8" t="s">
        <v>6</v>
      </c>
      <c r="B72" s="11">
        <v>12000</v>
      </c>
      <c r="C72" s="13" t="s">
        <v>110</v>
      </c>
      <c r="D72" s="8" t="s">
        <v>111</v>
      </c>
      <c r="E72" s="12" t="s">
        <v>86</v>
      </c>
      <c r="F72" s="6">
        <f t="shared" si="3"/>
        <v>12000</v>
      </c>
      <c r="N72" s="20"/>
    </row>
    <row r="73" spans="1:14" ht="30">
      <c r="A73" s="8" t="s">
        <v>6</v>
      </c>
      <c r="B73" s="11">
        <v>25000</v>
      </c>
      <c r="C73" s="6" t="s">
        <v>117</v>
      </c>
      <c r="D73" s="8" t="s">
        <v>111</v>
      </c>
      <c r="E73" s="12" t="s">
        <v>86</v>
      </c>
      <c r="F73" s="6">
        <f t="shared" si="3"/>
        <v>25000</v>
      </c>
      <c r="N73" s="20"/>
    </row>
    <row r="74" spans="1:14" ht="30">
      <c r="A74" s="8" t="s">
        <v>6</v>
      </c>
      <c r="B74" s="11">
        <v>5425</v>
      </c>
      <c r="C74" s="13" t="s">
        <v>120</v>
      </c>
      <c r="D74" s="8" t="s">
        <v>105</v>
      </c>
      <c r="E74" s="12" t="s">
        <v>86</v>
      </c>
      <c r="F74" s="6">
        <f t="shared" si="3"/>
        <v>5425</v>
      </c>
      <c r="N74" s="20"/>
    </row>
    <row r="75" spans="1:14" ht="45">
      <c r="A75" s="8" t="s">
        <v>6</v>
      </c>
      <c r="B75" s="11">
        <v>-4737104.17</v>
      </c>
      <c r="C75" s="13" t="s">
        <v>134</v>
      </c>
      <c r="D75" s="8" t="s">
        <v>121</v>
      </c>
      <c r="E75" s="12" t="s">
        <v>86</v>
      </c>
      <c r="F75" s="6">
        <f t="shared" si="3"/>
        <v>-4737104.17</v>
      </c>
      <c r="N75" s="20"/>
    </row>
    <row r="76" spans="1:14" ht="135">
      <c r="A76" s="8" t="s">
        <v>6</v>
      </c>
      <c r="B76" s="11">
        <v>9840</v>
      </c>
      <c r="C76" s="13" t="s">
        <v>125</v>
      </c>
      <c r="D76" s="8" t="s">
        <v>139</v>
      </c>
      <c r="E76" s="12" t="s">
        <v>31</v>
      </c>
      <c r="F76" s="6">
        <f t="shared" si="3"/>
        <v>9840</v>
      </c>
      <c r="N76" s="20"/>
    </row>
    <row r="77" spans="1:14" ht="120">
      <c r="A77" s="8" t="s">
        <v>6</v>
      </c>
      <c r="B77" s="11">
        <v>600</v>
      </c>
      <c r="C77" s="13" t="s">
        <v>125</v>
      </c>
      <c r="D77" s="8" t="s">
        <v>140</v>
      </c>
      <c r="E77" s="12" t="s">
        <v>31</v>
      </c>
      <c r="F77" s="6">
        <f t="shared" si="3"/>
        <v>600</v>
      </c>
      <c r="N77" s="20"/>
    </row>
    <row r="78" spans="1:14" ht="60">
      <c r="A78" s="8" t="s">
        <v>6</v>
      </c>
      <c r="B78" s="11">
        <v>5700</v>
      </c>
      <c r="C78" s="13" t="s">
        <v>125</v>
      </c>
      <c r="D78" s="8" t="s">
        <v>141</v>
      </c>
      <c r="E78" s="12" t="s">
        <v>31</v>
      </c>
      <c r="F78" s="6">
        <f t="shared" si="3"/>
        <v>5700</v>
      </c>
      <c r="N78" s="20"/>
    </row>
    <row r="79" spans="1:14" ht="75">
      <c r="A79" s="8" t="s">
        <v>6</v>
      </c>
      <c r="B79" s="11">
        <v>14400</v>
      </c>
      <c r="C79" s="13" t="s">
        <v>125</v>
      </c>
      <c r="D79" s="8" t="s">
        <v>142</v>
      </c>
      <c r="E79" s="12" t="s">
        <v>31</v>
      </c>
      <c r="F79" s="6">
        <f t="shared" si="3"/>
        <v>14400</v>
      </c>
      <c r="N79" s="20"/>
    </row>
    <row r="80" spans="1:14" ht="75">
      <c r="A80" s="8" t="s">
        <v>36</v>
      </c>
      <c r="B80" s="11">
        <v>172600</v>
      </c>
      <c r="C80" s="13" t="s">
        <v>125</v>
      </c>
      <c r="D80" s="8" t="s">
        <v>143</v>
      </c>
      <c r="E80" s="12" t="s">
        <v>31</v>
      </c>
      <c r="F80" s="6">
        <f t="shared" si="3"/>
        <v>172600</v>
      </c>
      <c r="N80" s="20"/>
    </row>
    <row r="81" spans="1:14" ht="60">
      <c r="A81" s="8" t="s">
        <v>6</v>
      </c>
      <c r="B81" s="11">
        <v>22400</v>
      </c>
      <c r="C81" s="13" t="s">
        <v>125</v>
      </c>
      <c r="D81" s="8" t="s">
        <v>144</v>
      </c>
      <c r="E81" s="12" t="s">
        <v>31</v>
      </c>
      <c r="F81" s="6">
        <f t="shared" si="3"/>
        <v>22400</v>
      </c>
      <c r="N81" s="20"/>
    </row>
    <row r="82" spans="1:14" ht="75">
      <c r="A82" s="8" t="s">
        <v>6</v>
      </c>
      <c r="B82" s="11">
        <v>115000</v>
      </c>
      <c r="C82" s="13" t="s">
        <v>125</v>
      </c>
      <c r="D82" s="8" t="s">
        <v>145</v>
      </c>
      <c r="E82" s="12" t="s">
        <v>31</v>
      </c>
      <c r="F82" s="6">
        <f t="shared" si="3"/>
        <v>115000</v>
      </c>
      <c r="N82" s="20"/>
    </row>
    <row r="83" spans="1:14" ht="60">
      <c r="A83" s="8" t="s">
        <v>36</v>
      </c>
      <c r="B83" s="11">
        <v>890000</v>
      </c>
      <c r="C83" s="13" t="s">
        <v>125</v>
      </c>
      <c r="D83" s="8" t="s">
        <v>146</v>
      </c>
      <c r="E83" s="12" t="s">
        <v>31</v>
      </c>
      <c r="F83" s="6">
        <f t="shared" si="3"/>
        <v>890000</v>
      </c>
      <c r="N83" s="20"/>
    </row>
    <row r="84" spans="1:14" ht="75">
      <c r="A84" s="8" t="s">
        <v>6</v>
      </c>
      <c r="B84" s="11">
        <v>4565880</v>
      </c>
      <c r="C84" s="13" t="s">
        <v>125</v>
      </c>
      <c r="D84" s="8" t="s">
        <v>133</v>
      </c>
      <c r="E84" s="12" t="s">
        <v>31</v>
      </c>
      <c r="F84" s="6">
        <f t="shared" si="3"/>
        <v>4565880</v>
      </c>
      <c r="N84" s="20"/>
    </row>
    <row r="85" spans="1:14">
      <c r="A85" s="9" t="s">
        <v>12</v>
      </c>
      <c r="B85" s="19">
        <f>SUM(B64:B84)</f>
        <v>2198352.08</v>
      </c>
      <c r="C85" s="17"/>
      <c r="D85" s="9"/>
      <c r="E85" s="35" t="s">
        <v>5</v>
      </c>
      <c r="F85" s="17">
        <f>SUM(F64:F84)</f>
        <v>2198352.08</v>
      </c>
      <c r="N85" s="20"/>
    </row>
    <row r="86" spans="1:14">
      <c r="A86" s="9"/>
      <c r="B86" s="19"/>
      <c r="C86" s="17"/>
      <c r="D86" s="9"/>
      <c r="E86" s="35"/>
      <c r="F86" s="17"/>
      <c r="N86" s="20"/>
    </row>
    <row r="87" spans="1:14">
      <c r="A87" s="9" t="s">
        <v>24</v>
      </c>
      <c r="B87" s="19"/>
      <c r="C87" s="17"/>
      <c r="D87" s="9"/>
      <c r="E87" s="35"/>
      <c r="F87" s="17"/>
      <c r="N87" s="20"/>
    </row>
    <row r="88" spans="1:14" ht="60">
      <c r="A88" s="21" t="s">
        <v>24</v>
      </c>
      <c r="B88" s="44">
        <v>216800</v>
      </c>
      <c r="C88" s="6" t="s">
        <v>51</v>
      </c>
      <c r="D88" s="8" t="s">
        <v>52</v>
      </c>
      <c r="E88" s="4" t="s">
        <v>53</v>
      </c>
      <c r="F88" s="40">
        <f t="shared" ref="F88:F94" si="4">B88</f>
        <v>216800</v>
      </c>
      <c r="N88" s="20"/>
    </row>
    <row r="89" spans="1:14" ht="45">
      <c r="A89" s="8" t="s">
        <v>24</v>
      </c>
      <c r="B89" s="11">
        <v>21950</v>
      </c>
      <c r="C89" s="13" t="s">
        <v>93</v>
      </c>
      <c r="D89" s="8" t="s">
        <v>69</v>
      </c>
      <c r="E89" s="12" t="s">
        <v>86</v>
      </c>
      <c r="F89" s="39">
        <f t="shared" si="4"/>
        <v>21950</v>
      </c>
      <c r="G89" s="2"/>
    </row>
    <row r="90" spans="1:14" ht="30">
      <c r="A90" s="8" t="s">
        <v>24</v>
      </c>
      <c r="B90" s="11">
        <v>209978.23</v>
      </c>
      <c r="C90" s="13" t="s">
        <v>125</v>
      </c>
      <c r="D90" s="8" t="s">
        <v>148</v>
      </c>
      <c r="E90" s="12" t="s">
        <v>31</v>
      </c>
      <c r="F90" s="39">
        <f t="shared" si="4"/>
        <v>209978.23</v>
      </c>
      <c r="G90" s="2"/>
    </row>
    <row r="91" spans="1:14" ht="30">
      <c r="A91" s="8" t="s">
        <v>24</v>
      </c>
      <c r="B91" s="11">
        <v>4255319.2300000004</v>
      </c>
      <c r="C91" s="13" t="s">
        <v>125</v>
      </c>
      <c r="D91" s="8" t="s">
        <v>149</v>
      </c>
      <c r="E91" s="12" t="s">
        <v>31</v>
      </c>
      <c r="F91" s="39">
        <f t="shared" si="4"/>
        <v>4255319.2300000004</v>
      </c>
      <c r="G91" s="2"/>
    </row>
    <row r="92" spans="1:14" ht="60">
      <c r="A92" s="8" t="s">
        <v>24</v>
      </c>
      <c r="B92" s="11">
        <v>-177300</v>
      </c>
      <c r="C92" s="13" t="s">
        <v>147</v>
      </c>
      <c r="D92" s="8" t="s">
        <v>150</v>
      </c>
      <c r="E92" s="12" t="s">
        <v>31</v>
      </c>
      <c r="F92" s="39">
        <f t="shared" si="4"/>
        <v>-177300</v>
      </c>
      <c r="G92" s="2"/>
    </row>
    <row r="93" spans="1:14" ht="45">
      <c r="A93" s="8" t="s">
        <v>24</v>
      </c>
      <c r="B93" s="11">
        <v>7010500</v>
      </c>
      <c r="C93" s="13" t="s">
        <v>125</v>
      </c>
      <c r="D93" s="8" t="s">
        <v>151</v>
      </c>
      <c r="E93" s="12" t="s">
        <v>31</v>
      </c>
      <c r="F93" s="39">
        <f t="shared" si="4"/>
        <v>7010500</v>
      </c>
      <c r="G93" s="2"/>
    </row>
    <row r="94" spans="1:14" ht="75">
      <c r="A94" s="8" t="s">
        <v>24</v>
      </c>
      <c r="B94" s="11">
        <v>3747800</v>
      </c>
      <c r="C94" s="13" t="s">
        <v>125</v>
      </c>
      <c r="D94" s="8" t="s">
        <v>133</v>
      </c>
      <c r="E94" s="12" t="s">
        <v>31</v>
      </c>
      <c r="F94" s="39">
        <f t="shared" si="4"/>
        <v>3747800</v>
      </c>
      <c r="G94" s="2"/>
    </row>
    <row r="95" spans="1:14">
      <c r="A95" s="8"/>
      <c r="B95" s="44"/>
      <c r="C95" s="6"/>
      <c r="D95" s="8"/>
      <c r="E95" s="12"/>
      <c r="F95" s="40"/>
      <c r="N95" s="20"/>
    </row>
    <row r="96" spans="1:14">
      <c r="A96" s="9" t="s">
        <v>25</v>
      </c>
      <c r="B96" s="19">
        <f>SUM(B88:B95)</f>
        <v>15285047.460000001</v>
      </c>
      <c r="C96" s="39"/>
      <c r="D96" s="8"/>
      <c r="E96" s="35" t="s">
        <v>5</v>
      </c>
      <c r="F96" s="17">
        <f>SUM(F88:F95)</f>
        <v>15285047.460000001</v>
      </c>
      <c r="N96" s="20"/>
    </row>
    <row r="97" spans="1:8">
      <c r="A97" s="9"/>
      <c r="B97" s="42"/>
      <c r="C97" s="39"/>
      <c r="D97" s="21"/>
      <c r="E97" s="38"/>
      <c r="F97" s="39"/>
      <c r="G97" s="2"/>
    </row>
    <row r="98" spans="1:8">
      <c r="A98" s="9" t="s">
        <v>20</v>
      </c>
      <c r="B98" s="19"/>
      <c r="C98" s="17"/>
      <c r="D98" s="8"/>
      <c r="E98" s="16"/>
      <c r="F98" s="17"/>
      <c r="G98" s="2"/>
    </row>
    <row r="99" spans="1:8" ht="45" customHeight="1">
      <c r="A99" s="21" t="s">
        <v>20</v>
      </c>
      <c r="B99" s="44">
        <v>-116900</v>
      </c>
      <c r="C99" s="13" t="s">
        <v>93</v>
      </c>
      <c r="D99" s="8" t="s">
        <v>81</v>
      </c>
      <c r="E99" s="12" t="s">
        <v>86</v>
      </c>
      <c r="F99" s="39">
        <f>B99</f>
        <v>-116900</v>
      </c>
      <c r="G99" s="2"/>
    </row>
    <row r="100" spans="1:8" ht="45">
      <c r="A100" s="21" t="s">
        <v>20</v>
      </c>
      <c r="B100" s="11">
        <v>4000</v>
      </c>
      <c r="C100" s="13" t="s">
        <v>93</v>
      </c>
      <c r="D100" s="8" t="s">
        <v>69</v>
      </c>
      <c r="E100" s="12" t="s">
        <v>86</v>
      </c>
      <c r="F100" s="39">
        <v>4000</v>
      </c>
      <c r="G100" s="2"/>
    </row>
    <row r="101" spans="1:8" ht="60">
      <c r="A101" s="8" t="s">
        <v>89</v>
      </c>
      <c r="B101" s="11">
        <f>-411800-19472.95</f>
        <v>-431272.95</v>
      </c>
      <c r="C101" s="6" t="s">
        <v>91</v>
      </c>
      <c r="D101" s="8" t="s">
        <v>90</v>
      </c>
      <c r="E101" s="12" t="s">
        <v>86</v>
      </c>
      <c r="F101" s="39">
        <f>B101</f>
        <v>-431272.95</v>
      </c>
      <c r="G101" s="2"/>
    </row>
    <row r="102" spans="1:8" ht="45">
      <c r="A102" s="8" t="s">
        <v>89</v>
      </c>
      <c r="B102" s="11">
        <v>-4523.3</v>
      </c>
      <c r="C102" s="6" t="s">
        <v>104</v>
      </c>
      <c r="D102" s="8" t="s">
        <v>118</v>
      </c>
      <c r="E102" s="12" t="s">
        <v>86</v>
      </c>
      <c r="F102" s="39">
        <v>-4523.3</v>
      </c>
      <c r="G102" s="2"/>
    </row>
    <row r="103" spans="1:8" ht="45">
      <c r="A103" s="8" t="s">
        <v>89</v>
      </c>
      <c r="B103" s="11">
        <v>-12000</v>
      </c>
      <c r="C103" s="6" t="s">
        <v>110</v>
      </c>
      <c r="D103" s="8" t="s">
        <v>119</v>
      </c>
      <c r="E103" s="12" t="s">
        <v>86</v>
      </c>
      <c r="F103" s="39">
        <v>-12000</v>
      </c>
      <c r="G103" s="2"/>
    </row>
    <row r="104" spans="1:8" ht="45">
      <c r="A104" s="8" t="s">
        <v>89</v>
      </c>
      <c r="B104" s="11">
        <v>-25000</v>
      </c>
      <c r="C104" s="6" t="s">
        <v>117</v>
      </c>
      <c r="D104" s="8" t="s">
        <v>119</v>
      </c>
      <c r="E104" s="12" t="s">
        <v>86</v>
      </c>
      <c r="F104" s="39">
        <v>-25000</v>
      </c>
      <c r="G104" s="2"/>
    </row>
    <row r="105" spans="1:8" ht="45">
      <c r="A105" s="8" t="s">
        <v>89</v>
      </c>
      <c r="B105" s="11">
        <v>-5425</v>
      </c>
      <c r="C105" s="6" t="s">
        <v>120</v>
      </c>
      <c r="D105" s="8" t="s">
        <v>118</v>
      </c>
      <c r="E105" s="12" t="s">
        <v>86</v>
      </c>
      <c r="F105" s="39">
        <v>-5425</v>
      </c>
      <c r="G105" s="2"/>
    </row>
    <row r="106" spans="1:8" ht="75">
      <c r="A106" s="8" t="s">
        <v>20</v>
      </c>
      <c r="B106" s="11">
        <v>684310</v>
      </c>
      <c r="C106" s="6" t="s">
        <v>125</v>
      </c>
      <c r="D106" s="8" t="s">
        <v>133</v>
      </c>
      <c r="E106" s="12" t="s">
        <v>31</v>
      </c>
      <c r="F106" s="39">
        <f>B106</f>
        <v>684310</v>
      </c>
      <c r="G106" s="2"/>
    </row>
    <row r="107" spans="1:8">
      <c r="A107" s="9" t="s">
        <v>21</v>
      </c>
      <c r="B107" s="19">
        <f>SUM(B99:B106)</f>
        <v>93188.75</v>
      </c>
      <c r="C107" s="17"/>
      <c r="D107" s="8"/>
      <c r="E107" s="16" t="s">
        <v>5</v>
      </c>
      <c r="F107" s="36">
        <f>SUM(F99:F106)</f>
        <v>93188.75</v>
      </c>
      <c r="G107" s="2"/>
      <c r="H107" s="2"/>
    </row>
    <row r="108" spans="1:8" ht="30">
      <c r="A108" s="9" t="s">
        <v>9</v>
      </c>
      <c r="B108" s="19">
        <f>B33+B85+B96+B107+B61</f>
        <v>347305341.77000004</v>
      </c>
      <c r="C108" s="15"/>
      <c r="D108" s="8"/>
      <c r="E108" s="16" t="s">
        <v>4</v>
      </c>
      <c r="F108" s="17">
        <f>F33+F61+F85+F96+F107</f>
        <v>347305341.76999998</v>
      </c>
      <c r="G108" s="2"/>
      <c r="H108" s="2"/>
    </row>
    <row r="109" spans="1:8">
      <c r="A109" s="9"/>
      <c r="B109" s="19"/>
      <c r="C109" s="46"/>
      <c r="D109" s="47"/>
      <c r="E109" s="48"/>
      <c r="F109" s="49"/>
      <c r="G109" s="2"/>
      <c r="H109" s="2"/>
    </row>
    <row r="110" spans="1:8">
      <c r="A110" s="9" t="s">
        <v>7</v>
      </c>
      <c r="B110" s="37">
        <f>B3-B108</f>
        <v>0</v>
      </c>
      <c r="C110" s="19"/>
      <c r="D110" s="8"/>
      <c r="E110" s="16" t="s">
        <v>7</v>
      </c>
      <c r="F110" s="17">
        <f>F3-F108</f>
        <v>0</v>
      </c>
    </row>
    <row r="111" spans="1:8">
      <c r="A111" s="23"/>
      <c r="B111" s="50"/>
      <c r="C111" s="24"/>
      <c r="D111" s="23"/>
      <c r="E111" s="20"/>
      <c r="F111" s="25"/>
    </row>
    <row r="112" spans="1:8">
      <c r="A112" s="28"/>
      <c r="B112" s="41"/>
      <c r="C112" s="29"/>
      <c r="D112" s="28"/>
      <c r="E112" s="32"/>
      <c r="F112" s="51"/>
      <c r="G112" s="27"/>
    </row>
    <row r="113" spans="1:8">
      <c r="A113" s="23"/>
      <c r="B113" s="24"/>
      <c r="C113" s="24"/>
      <c r="D113" s="23"/>
      <c r="E113" s="32"/>
      <c r="F113" s="33"/>
      <c r="G113" s="27"/>
    </row>
    <row r="114" spans="1:8">
      <c r="A114" s="23"/>
      <c r="B114" s="24"/>
      <c r="C114" s="24"/>
      <c r="D114" s="23"/>
      <c r="E114" s="20"/>
      <c r="F114" s="33"/>
      <c r="G114" s="27"/>
    </row>
    <row r="115" spans="1:8">
      <c r="A115" s="28"/>
      <c r="B115" s="29"/>
      <c r="C115" s="24"/>
      <c r="D115" s="23"/>
      <c r="E115" s="32"/>
      <c r="F115" s="25"/>
      <c r="G115" s="27"/>
      <c r="H115" s="2"/>
    </row>
    <row r="116" spans="1:8" ht="10.5" customHeight="1">
      <c r="A116" s="23"/>
      <c r="B116" s="24"/>
      <c r="C116" s="24"/>
      <c r="D116" s="23"/>
      <c r="E116" s="34"/>
      <c r="F116" s="25"/>
      <c r="G116" s="27"/>
    </row>
    <row r="117" spans="1:8" ht="0.75" hidden="1" customHeight="1">
      <c r="A117" s="23"/>
      <c r="B117" s="24"/>
      <c r="C117" s="24"/>
      <c r="D117" s="23"/>
      <c r="E117" s="20"/>
      <c r="F117" s="25"/>
      <c r="G117" s="24"/>
    </row>
    <row r="118" spans="1:8" hidden="1">
      <c r="A118" s="28"/>
      <c r="B118" s="24"/>
      <c r="C118" s="24"/>
      <c r="D118" s="23"/>
      <c r="E118" s="20"/>
      <c r="F118" s="45"/>
      <c r="G118" s="27"/>
    </row>
    <row r="119" spans="1:8">
      <c r="A119" s="28"/>
      <c r="B119" s="29"/>
      <c r="C119" s="29"/>
      <c r="D119" s="23"/>
      <c r="E119" s="30"/>
      <c r="F119" s="25"/>
      <c r="G119" s="27"/>
      <c r="H119" s="2"/>
    </row>
    <row r="120" spans="1:8">
      <c r="A120" s="28"/>
      <c r="B120" s="29"/>
      <c r="C120" s="29"/>
      <c r="D120" s="23"/>
      <c r="E120" s="20"/>
      <c r="F120" s="25"/>
      <c r="G120" s="27"/>
      <c r="H120" s="2"/>
    </row>
    <row r="121" spans="1:8">
      <c r="A121" s="28"/>
      <c r="B121" s="29"/>
      <c r="C121" s="29"/>
      <c r="D121" s="23"/>
      <c r="E121" s="30"/>
      <c r="F121" s="25"/>
      <c r="G121" s="27"/>
    </row>
    <row r="122" spans="1:8">
      <c r="A122" s="23"/>
      <c r="B122" s="24"/>
      <c r="C122" s="24"/>
      <c r="D122" s="23"/>
      <c r="E122" s="23"/>
      <c r="F122" s="24"/>
      <c r="G122" s="24"/>
      <c r="H122" s="2"/>
    </row>
    <row r="123" spans="1:8">
      <c r="A123" s="23"/>
      <c r="B123" s="24"/>
      <c r="C123" s="24"/>
      <c r="D123" s="23"/>
      <c r="E123" s="23"/>
      <c r="F123" s="24"/>
      <c r="G123" s="27"/>
      <c r="H123" s="2"/>
    </row>
    <row r="124" spans="1:8">
      <c r="A124" s="23"/>
      <c r="B124" s="24"/>
      <c r="C124" s="24"/>
      <c r="D124" s="23"/>
      <c r="E124" s="20"/>
      <c r="F124" s="25"/>
      <c r="G124" s="27"/>
    </row>
    <row r="125" spans="1:8">
      <c r="A125" s="23"/>
      <c r="B125" s="24"/>
      <c r="C125" s="24"/>
      <c r="D125" s="23"/>
      <c r="E125" s="20"/>
      <c r="F125" s="25"/>
      <c r="G125" s="27"/>
    </row>
    <row r="126" spans="1:8">
      <c r="A126" s="28"/>
      <c r="B126" s="29"/>
      <c r="C126" s="29"/>
      <c r="D126" s="23"/>
      <c r="E126" s="30"/>
      <c r="F126" s="25"/>
      <c r="G126" s="27"/>
    </row>
    <row r="127" spans="1:8">
      <c r="A127" s="23"/>
      <c r="B127" s="24"/>
      <c r="C127" s="24"/>
      <c r="D127" s="23"/>
      <c r="E127" s="20"/>
      <c r="F127" s="25"/>
      <c r="G127" s="27"/>
    </row>
    <row r="128" spans="1:8">
      <c r="A128" s="23"/>
      <c r="B128" s="24"/>
      <c r="C128" s="24"/>
      <c r="D128" s="23"/>
      <c r="E128" s="20"/>
      <c r="F128" s="25"/>
      <c r="G128" s="27"/>
    </row>
    <row r="129" spans="1:7">
      <c r="A129" s="23"/>
      <c r="B129" s="24"/>
      <c r="C129" s="24"/>
      <c r="D129" s="23"/>
      <c r="E129" s="20"/>
      <c r="F129" s="25"/>
      <c r="G129" s="27"/>
    </row>
    <row r="130" spans="1:7">
      <c r="A130" s="23"/>
      <c r="B130" s="24"/>
      <c r="C130" s="24"/>
      <c r="D130" s="23"/>
      <c r="E130" s="20"/>
      <c r="F130" s="25"/>
      <c r="G130" s="27"/>
    </row>
  </sheetData>
  <mergeCells count="4">
    <mergeCell ref="A1:F1"/>
    <mergeCell ref="C23:C24"/>
    <mergeCell ref="D23:D24"/>
    <mergeCell ref="E23:E24"/>
  </mergeCells>
  <pageMargins left="0.54" right="0.2" top="0.28000000000000003" bottom="0.27559055118110237" header="0.25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6"/>
  <sheetViews>
    <sheetView view="pageBreakPreview" zoomScale="60" workbookViewId="0">
      <selection activeCell="K47" sqref="K47"/>
    </sheetView>
  </sheetViews>
  <sheetFormatPr defaultRowHeight="15"/>
  <cols>
    <col min="1" max="1" width="30" style="10" customWidth="1"/>
    <col min="2" max="2" width="14.85546875" style="2" bestFit="1" customWidth="1"/>
    <col min="3" max="3" width="33.28515625" style="2" customWidth="1"/>
    <col min="4" max="4" width="33.140625" style="65" customWidth="1"/>
    <col min="5" max="5" width="27.28515625" style="3" customWidth="1"/>
    <col min="6" max="6" width="18.42578125" style="5" bestFit="1" customWidth="1"/>
  </cols>
  <sheetData>
    <row r="1" spans="1:6" ht="15.75">
      <c r="A1" s="72" t="s">
        <v>33</v>
      </c>
      <c r="B1" s="72"/>
      <c r="C1" s="72"/>
      <c r="D1" s="72"/>
      <c r="E1" s="72"/>
      <c r="F1" s="72"/>
    </row>
    <row r="2" spans="1:6">
      <c r="A2" s="7"/>
    </row>
    <row r="3" spans="1:6">
      <c r="A3" s="7" t="s">
        <v>2</v>
      </c>
    </row>
    <row r="4" spans="1:6">
      <c r="A4" s="9" t="s">
        <v>14</v>
      </c>
      <c r="B4" s="15" t="s">
        <v>0</v>
      </c>
      <c r="C4" s="15" t="s">
        <v>17</v>
      </c>
      <c r="D4" s="66" t="s">
        <v>8</v>
      </c>
      <c r="E4" s="16" t="s">
        <v>1</v>
      </c>
      <c r="F4" s="17" t="s">
        <v>3</v>
      </c>
    </row>
    <row r="5" spans="1:6">
      <c r="A5" s="9"/>
      <c r="B5" s="15"/>
      <c r="C5" s="15"/>
      <c r="D5" s="66"/>
      <c r="E5" s="16"/>
      <c r="F5" s="17"/>
    </row>
    <row r="6" spans="1:6">
      <c r="A6" s="9" t="s">
        <v>13</v>
      </c>
      <c r="B6" s="11"/>
      <c r="C6" s="11"/>
      <c r="D6" s="67"/>
      <c r="E6" s="12"/>
      <c r="F6" s="13"/>
    </row>
    <row r="7" spans="1:6" ht="150">
      <c r="A7" s="21" t="s">
        <v>30</v>
      </c>
      <c r="B7" s="44">
        <v>-75400</v>
      </c>
      <c r="C7" s="11" t="s">
        <v>152</v>
      </c>
      <c r="D7" s="67" t="s">
        <v>126</v>
      </c>
      <c r="E7" s="12" t="s">
        <v>28</v>
      </c>
      <c r="F7" s="40">
        <f t="shared" ref="F7:F13" si="0">B7</f>
        <v>-75400</v>
      </c>
    </row>
    <row r="8" spans="1:6" ht="225">
      <c r="A8" s="8" t="s">
        <v>13</v>
      </c>
      <c r="B8" s="44">
        <v>1150200</v>
      </c>
      <c r="C8" s="11" t="s">
        <v>153</v>
      </c>
      <c r="D8" s="67" t="s">
        <v>127</v>
      </c>
      <c r="E8" s="12" t="s">
        <v>28</v>
      </c>
      <c r="F8" s="40">
        <f t="shared" si="0"/>
        <v>1150200</v>
      </c>
    </row>
    <row r="9" spans="1:6" ht="120">
      <c r="A9" s="8" t="s">
        <v>35</v>
      </c>
      <c r="B9" s="44">
        <v>3578900</v>
      </c>
      <c r="C9" s="11" t="str">
        <f>C8</f>
        <v>2024-2025 годы</v>
      </c>
      <c r="D9" s="67" t="s">
        <v>154</v>
      </c>
      <c r="E9" s="12" t="s">
        <v>28</v>
      </c>
      <c r="F9" s="40">
        <f t="shared" si="0"/>
        <v>3578900</v>
      </c>
    </row>
    <row r="10" spans="1:6" ht="30">
      <c r="A10" s="8" t="s">
        <v>13</v>
      </c>
      <c r="B10" s="44">
        <v>48300</v>
      </c>
      <c r="C10" s="11" t="str">
        <f>C9</f>
        <v>2024-2025 годы</v>
      </c>
      <c r="D10" s="67" t="s">
        <v>128</v>
      </c>
      <c r="E10" s="12" t="s">
        <v>28</v>
      </c>
      <c r="F10" s="40">
        <f t="shared" si="0"/>
        <v>48300</v>
      </c>
    </row>
    <row r="11" spans="1:6" ht="60">
      <c r="A11" s="8" t="s">
        <v>13</v>
      </c>
      <c r="B11" s="44">
        <v>5325200</v>
      </c>
      <c r="C11" s="11" t="str">
        <f>C10</f>
        <v>2024-2025 годы</v>
      </c>
      <c r="D11" s="67" t="s">
        <v>131</v>
      </c>
      <c r="E11" s="12" t="s">
        <v>28</v>
      </c>
      <c r="F11" s="40">
        <f t="shared" si="0"/>
        <v>5325200</v>
      </c>
    </row>
    <row r="12" spans="1:6" ht="165">
      <c r="A12" s="8" t="s">
        <v>13</v>
      </c>
      <c r="B12" s="44">
        <v>4888800</v>
      </c>
      <c r="C12" s="11" t="str">
        <f>C11</f>
        <v>2024-2025 годы</v>
      </c>
      <c r="D12" s="67" t="s">
        <v>132</v>
      </c>
      <c r="E12" s="12" t="s">
        <v>28</v>
      </c>
      <c r="F12" s="40">
        <f t="shared" si="0"/>
        <v>4888800</v>
      </c>
    </row>
    <row r="13" spans="1:6" ht="90">
      <c r="A13" s="8" t="s">
        <v>13</v>
      </c>
      <c r="B13" s="44">
        <v>8345350</v>
      </c>
      <c r="C13" s="11" t="str">
        <f>C12</f>
        <v>2024-2025 годы</v>
      </c>
      <c r="D13" s="67" t="s">
        <v>133</v>
      </c>
      <c r="E13" s="12" t="s">
        <v>28</v>
      </c>
      <c r="F13" s="40">
        <f t="shared" si="0"/>
        <v>8345350</v>
      </c>
    </row>
    <row r="14" spans="1:6">
      <c r="A14" s="8"/>
      <c r="B14" s="44"/>
      <c r="C14" s="11"/>
      <c r="D14" s="67"/>
      <c r="E14" s="12"/>
      <c r="F14" s="40"/>
    </row>
    <row r="15" spans="1:6">
      <c r="A15" s="9" t="s">
        <v>10</v>
      </c>
      <c r="B15" s="19">
        <f>SUM(B7:B13)</f>
        <v>23261350</v>
      </c>
      <c r="C15" s="13"/>
      <c r="D15" s="67"/>
      <c r="E15" s="35" t="s">
        <v>5</v>
      </c>
      <c r="F15" s="36">
        <f>SUM(F7:F13)</f>
        <v>23261350</v>
      </c>
    </row>
    <row r="16" spans="1:6">
      <c r="A16" s="8"/>
      <c r="B16" s="11"/>
      <c r="C16" s="13"/>
      <c r="D16" s="67"/>
      <c r="E16" s="12"/>
      <c r="F16" s="13"/>
    </row>
    <row r="17" spans="1:6" ht="30">
      <c r="A17" s="9" t="s">
        <v>26</v>
      </c>
      <c r="B17" s="11"/>
      <c r="C17" s="13"/>
      <c r="D17" s="67"/>
      <c r="E17" s="12"/>
      <c r="F17" s="13"/>
    </row>
    <row r="18" spans="1:6" ht="90">
      <c r="A18" s="8" t="s">
        <v>32</v>
      </c>
      <c r="B18" s="44">
        <v>1989730</v>
      </c>
      <c r="C18" s="13" t="s">
        <v>153</v>
      </c>
      <c r="D18" s="57" t="s">
        <v>133</v>
      </c>
      <c r="E18" s="12" t="s">
        <v>31</v>
      </c>
      <c r="F18" s="40">
        <f>B18</f>
        <v>1989730</v>
      </c>
    </row>
    <row r="19" spans="1:6">
      <c r="A19" s="9" t="s">
        <v>11</v>
      </c>
      <c r="B19" s="19">
        <f>SUM(B18:B18)</f>
        <v>1989730</v>
      </c>
      <c r="C19" s="17"/>
      <c r="D19" s="66"/>
      <c r="E19" s="35" t="s">
        <v>5</v>
      </c>
      <c r="F19" s="17">
        <f>SUM(F18:F18)</f>
        <v>1989730</v>
      </c>
    </row>
    <row r="20" spans="1:6">
      <c r="A20" s="8"/>
      <c r="B20" s="11"/>
      <c r="C20" s="6"/>
      <c r="D20" s="68"/>
      <c r="E20" s="12"/>
      <c r="F20" s="6"/>
    </row>
    <row r="21" spans="1:6">
      <c r="A21" s="9" t="s">
        <v>6</v>
      </c>
      <c r="B21" s="11"/>
      <c r="C21" s="13"/>
      <c r="D21" s="67"/>
      <c r="E21" s="12"/>
      <c r="F21" s="13"/>
    </row>
    <row r="22" spans="1:6" ht="90">
      <c r="A22" s="8" t="s">
        <v>6</v>
      </c>
      <c r="B22" s="44">
        <v>1517500</v>
      </c>
      <c r="C22" s="13" t="s">
        <v>153</v>
      </c>
      <c r="D22" s="57" t="s">
        <v>133</v>
      </c>
      <c r="E22" s="12" t="s">
        <v>31</v>
      </c>
      <c r="F22" s="40">
        <f>B22</f>
        <v>1517500</v>
      </c>
    </row>
    <row r="23" spans="1:6" ht="120">
      <c r="A23" s="8" t="s">
        <v>6</v>
      </c>
      <c r="B23" s="44">
        <v>600</v>
      </c>
      <c r="C23" s="13" t="str">
        <f>C22</f>
        <v>2024-2025 годы</v>
      </c>
      <c r="D23" s="57" t="s">
        <v>140</v>
      </c>
      <c r="E23" s="12" t="s">
        <v>31</v>
      </c>
      <c r="F23" s="40">
        <f>B23</f>
        <v>600</v>
      </c>
    </row>
    <row r="24" spans="1:6" ht="60">
      <c r="A24" s="8" t="s">
        <v>6</v>
      </c>
      <c r="B24" s="44">
        <v>5700</v>
      </c>
      <c r="C24" s="13" t="str">
        <f>C23</f>
        <v>2024-2025 годы</v>
      </c>
      <c r="D24" s="57" t="s">
        <v>141</v>
      </c>
      <c r="E24" s="12" t="s">
        <v>31</v>
      </c>
      <c r="F24" s="40">
        <f t="shared" ref="F24:F28" si="1">B24</f>
        <v>5700</v>
      </c>
    </row>
    <row r="25" spans="1:6" ht="75">
      <c r="A25" s="8" t="s">
        <v>6</v>
      </c>
      <c r="B25" s="44">
        <v>14400</v>
      </c>
      <c r="C25" s="13" t="str">
        <f t="shared" ref="C25:C28" si="2">C24</f>
        <v>2024-2025 годы</v>
      </c>
      <c r="D25" s="57" t="s">
        <v>142</v>
      </c>
      <c r="E25" s="12" t="s">
        <v>31</v>
      </c>
      <c r="F25" s="40">
        <f t="shared" si="1"/>
        <v>14400</v>
      </c>
    </row>
    <row r="26" spans="1:6" ht="75">
      <c r="A26" s="8" t="s">
        <v>6</v>
      </c>
      <c r="B26" s="44">
        <v>172600</v>
      </c>
      <c r="C26" s="13" t="str">
        <f t="shared" si="2"/>
        <v>2024-2025 годы</v>
      </c>
      <c r="D26" s="57" t="s">
        <v>143</v>
      </c>
      <c r="E26" s="12" t="s">
        <v>31</v>
      </c>
      <c r="F26" s="40">
        <f t="shared" si="1"/>
        <v>172600</v>
      </c>
    </row>
    <row r="27" spans="1:6" ht="60">
      <c r="A27" s="8" t="s">
        <v>6</v>
      </c>
      <c r="B27" s="44">
        <v>22400</v>
      </c>
      <c r="C27" s="13" t="str">
        <f t="shared" si="2"/>
        <v>2024-2025 годы</v>
      </c>
      <c r="D27" s="57" t="s">
        <v>144</v>
      </c>
      <c r="E27" s="12" t="s">
        <v>31</v>
      </c>
      <c r="F27" s="40">
        <f t="shared" si="1"/>
        <v>22400</v>
      </c>
    </row>
    <row r="28" spans="1:6" ht="90">
      <c r="A28" s="8" t="s">
        <v>6</v>
      </c>
      <c r="B28" s="44">
        <v>115000</v>
      </c>
      <c r="C28" s="13" t="str">
        <f t="shared" si="2"/>
        <v>2024-2025 годы</v>
      </c>
      <c r="D28" s="57" t="s">
        <v>145</v>
      </c>
      <c r="E28" s="12" t="s">
        <v>31</v>
      </c>
      <c r="F28" s="40">
        <f t="shared" si="1"/>
        <v>115000</v>
      </c>
    </row>
    <row r="29" spans="1:6">
      <c r="A29" s="8"/>
      <c r="B29" s="44"/>
      <c r="C29" s="13"/>
      <c r="D29" s="57"/>
      <c r="E29" s="12"/>
      <c r="F29" s="40"/>
    </row>
    <row r="30" spans="1:6">
      <c r="A30" s="9" t="s">
        <v>12</v>
      </c>
      <c r="B30" s="19">
        <f>SUM(B22:B28)</f>
        <v>1848200</v>
      </c>
      <c r="C30" s="17"/>
      <c r="D30" s="66"/>
      <c r="E30" s="35" t="s">
        <v>5</v>
      </c>
      <c r="F30" s="17">
        <f>SUM(F22:F28)</f>
        <v>1848200</v>
      </c>
    </row>
    <row r="31" spans="1:6">
      <c r="A31" s="9"/>
      <c r="B31" s="19"/>
      <c r="C31" s="17"/>
      <c r="D31" s="66"/>
      <c r="E31" s="35"/>
      <c r="F31" s="17"/>
    </row>
    <row r="32" spans="1:6">
      <c r="A32" s="9" t="s">
        <v>24</v>
      </c>
      <c r="B32" s="11"/>
      <c r="C32" s="13"/>
      <c r="D32" s="67"/>
      <c r="E32" s="12"/>
      <c r="F32" s="13"/>
    </row>
    <row r="33" spans="1:6" ht="90">
      <c r="A33" s="8" t="s">
        <v>24</v>
      </c>
      <c r="B33" s="44">
        <v>3764020</v>
      </c>
      <c r="C33" s="13" t="s">
        <v>153</v>
      </c>
      <c r="D33" s="57" t="s">
        <v>133</v>
      </c>
      <c r="E33" s="12" t="s">
        <v>31</v>
      </c>
      <c r="F33" s="40">
        <f>B33</f>
        <v>3764020</v>
      </c>
    </row>
    <row r="34" spans="1:6" ht="60">
      <c r="A34" s="8" t="s">
        <v>24</v>
      </c>
      <c r="B34" s="44">
        <v>-177300</v>
      </c>
      <c r="C34" s="13" t="str">
        <f>C33</f>
        <v>2024-2025 годы</v>
      </c>
      <c r="D34" s="57" t="s">
        <v>150</v>
      </c>
      <c r="E34" s="12" t="s">
        <v>31</v>
      </c>
      <c r="F34" s="40">
        <f>B34</f>
        <v>-177300</v>
      </c>
    </row>
    <row r="35" spans="1:6" ht="60">
      <c r="A35" s="8" t="s">
        <v>24</v>
      </c>
      <c r="B35" s="44">
        <v>7010500</v>
      </c>
      <c r="C35" s="13" t="str">
        <f>C34</f>
        <v>2024-2025 годы</v>
      </c>
      <c r="D35" s="57" t="s">
        <v>151</v>
      </c>
      <c r="E35" s="12" t="s">
        <v>31</v>
      </c>
      <c r="F35" s="40">
        <f t="shared" ref="F35" si="3">B35</f>
        <v>7010500</v>
      </c>
    </row>
    <row r="36" spans="1:6">
      <c r="A36" s="8"/>
      <c r="B36" s="44"/>
      <c r="C36" s="13"/>
      <c r="D36" s="57"/>
      <c r="E36" s="12"/>
      <c r="F36" s="40"/>
    </row>
    <row r="37" spans="1:6">
      <c r="A37" s="9" t="s">
        <v>155</v>
      </c>
      <c r="B37" s="19">
        <f>SUM(B33:B35)</f>
        <v>10597220</v>
      </c>
      <c r="C37" s="17"/>
      <c r="D37" s="66"/>
      <c r="E37" s="35" t="s">
        <v>5</v>
      </c>
      <c r="F37" s="17">
        <f>SUM(F33:F35)</f>
        <v>10597220</v>
      </c>
    </row>
    <row r="38" spans="1:6" ht="19.5" customHeight="1">
      <c r="A38" s="9"/>
      <c r="B38" s="19"/>
      <c r="C38" s="17"/>
      <c r="D38" s="66"/>
      <c r="E38" s="35"/>
      <c r="F38" s="17"/>
    </row>
    <row r="39" spans="1:6">
      <c r="A39" s="28"/>
      <c r="B39" s="41"/>
      <c r="C39" s="63"/>
      <c r="D39" s="69"/>
      <c r="E39" s="64"/>
      <c r="F39" s="63"/>
    </row>
    <row r="40" spans="1:6">
      <c r="A40" s="23" t="s">
        <v>34</v>
      </c>
      <c r="B40" s="55">
        <f>B19+B15+B30+B37</f>
        <v>37696500</v>
      </c>
      <c r="C40" s="55"/>
      <c r="D40" s="55"/>
      <c r="E40" s="55"/>
      <c r="F40" s="55">
        <f t="shared" ref="F40" si="4">F19+F15+F30+F37</f>
        <v>37696500</v>
      </c>
    </row>
    <row r="41" spans="1:6">
      <c r="A41" s="28"/>
      <c r="B41" s="41"/>
      <c r="C41" s="29"/>
      <c r="D41" s="70"/>
      <c r="E41" s="30"/>
      <c r="F41" s="31"/>
    </row>
    <row r="42" spans="1:6" ht="15.75">
      <c r="A42" s="26" t="s">
        <v>22</v>
      </c>
      <c r="B42" s="41">
        <f>B44</f>
        <v>37696500</v>
      </c>
      <c r="C42"/>
      <c r="D42" s="71"/>
      <c r="E42"/>
      <c r="F42"/>
    </row>
    <row r="43" spans="1:6">
      <c r="A43" s="23"/>
      <c r="B43" s="50"/>
      <c r="C43" s="24"/>
      <c r="D43" s="70"/>
      <c r="E43" s="20"/>
      <c r="F43" s="25"/>
    </row>
    <row r="44" spans="1:6">
      <c r="A44" s="43" t="s">
        <v>18</v>
      </c>
      <c r="B44" s="19">
        <f>SUM(B45:B45)</f>
        <v>37696500</v>
      </c>
      <c r="C44" s="1"/>
      <c r="D44" s="68"/>
      <c r="E44" s="16" t="s">
        <v>5</v>
      </c>
      <c r="F44" s="17">
        <f>SUM(F45:F45)</f>
        <v>37696500</v>
      </c>
    </row>
    <row r="45" spans="1:6" ht="30">
      <c r="A45" s="52" t="s">
        <v>28</v>
      </c>
      <c r="B45" s="44">
        <v>37696500</v>
      </c>
      <c r="C45" s="1" t="s">
        <v>156</v>
      </c>
      <c r="D45" s="68" t="s">
        <v>29</v>
      </c>
      <c r="E45" s="38"/>
      <c r="F45" s="39">
        <f>B45</f>
        <v>37696500</v>
      </c>
    </row>
    <row r="46" spans="1:6">
      <c r="A46" s="28" t="s">
        <v>23</v>
      </c>
      <c r="B46" s="41">
        <f>B44-B40</f>
        <v>0</v>
      </c>
      <c r="C46" s="24"/>
      <c r="D46" s="70"/>
      <c r="E46" s="32"/>
      <c r="F46" s="51">
        <f>F44-F40</f>
        <v>0</v>
      </c>
    </row>
    <row r="47" spans="1:6">
      <c r="A47" s="23"/>
      <c r="B47" s="55"/>
      <c r="C47" s="24"/>
      <c r="D47" s="70"/>
      <c r="E47" s="32"/>
      <c r="F47" s="33"/>
    </row>
    <row r="48" spans="1:6">
      <c r="A48" s="23"/>
      <c r="B48" s="55"/>
      <c r="C48" s="24"/>
      <c r="D48" s="70"/>
      <c r="E48" s="20"/>
      <c r="F48" s="33"/>
    </row>
    <row r="49" spans="1:6">
      <c r="A49" s="23"/>
      <c r="B49" s="24"/>
      <c r="C49" s="24"/>
      <c r="D49" s="70"/>
      <c r="E49" s="23"/>
      <c r="F49" s="24"/>
    </row>
    <row r="50" spans="1:6">
      <c r="A50" s="23"/>
      <c r="B50" s="24"/>
      <c r="C50" s="24"/>
      <c r="D50" s="70"/>
      <c r="E50" s="20"/>
      <c r="F50" s="25"/>
    </row>
    <row r="51" spans="1:6">
      <c r="A51" s="23"/>
      <c r="B51" s="24"/>
      <c r="C51" s="24"/>
      <c r="D51" s="70"/>
      <c r="E51" s="20"/>
      <c r="F51" s="25"/>
    </row>
    <row r="52" spans="1:6">
      <c r="A52" s="28"/>
      <c r="B52" s="29"/>
      <c r="C52" s="29"/>
      <c r="D52" s="70"/>
      <c r="E52" s="30"/>
      <c r="F52" s="25"/>
    </row>
    <row r="53" spans="1:6">
      <c r="A53" s="23"/>
      <c r="B53" s="24"/>
      <c r="C53" s="24"/>
      <c r="D53" s="70"/>
      <c r="E53" s="20"/>
      <c r="F53" s="25"/>
    </row>
    <row r="54" spans="1:6">
      <c r="A54" s="23"/>
      <c r="B54" s="24"/>
      <c r="C54" s="24"/>
      <c r="D54" s="70"/>
      <c r="E54" s="20"/>
      <c r="F54" s="25"/>
    </row>
    <row r="55" spans="1:6">
      <c r="A55" s="23"/>
      <c r="B55" s="24"/>
      <c r="C55" s="24"/>
      <c r="D55" s="70"/>
      <c r="E55" s="20"/>
      <c r="F55" s="25"/>
    </row>
    <row r="56" spans="1:6">
      <c r="A56" s="23"/>
      <c r="B56" s="24"/>
      <c r="C56" s="24"/>
      <c r="D56" s="70"/>
      <c r="E56" s="20"/>
      <c r="F56" s="25"/>
    </row>
  </sheetData>
  <mergeCells count="1">
    <mergeCell ref="A1:F1"/>
  </mergeCells>
  <pageMargins left="0.70866141732283472" right="0.39370078740157483" top="0.4" bottom="0.38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2024-2025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2023-05-18T02:15:47Z</dcterms:modified>
</cp:coreProperties>
</file>